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28800" windowHeight="17560" tabRatio="500" activeTab="1"/>
  </bookViews>
  <sheets>
    <sheet name="Instructions" sheetId="1" r:id="rId1"/>
    <sheet name="Requested Items" sheetId="2" r:id="rId2"/>
    <sheet name="Event Budget" sheetId="3" r:id="rId3"/>
    <sheet name="Central Station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2" l="1"/>
  <c r="E26" i="2"/>
  <c r="B5" i="3"/>
  <c r="F38" i="3"/>
  <c r="D38" i="3"/>
  <c r="K35" i="2"/>
  <c r="E35" i="2"/>
  <c r="D18" i="4"/>
  <c r="C5" i="4"/>
  <c r="D16" i="4"/>
  <c r="D15" i="4"/>
  <c r="J18" i="4"/>
  <c r="D21" i="2"/>
  <c r="C8" i="4"/>
  <c r="J15" i="4"/>
  <c r="E38" i="2"/>
  <c r="E37" i="2"/>
  <c r="E36" i="2"/>
  <c r="E64" i="2"/>
  <c r="K64" i="2"/>
  <c r="C11" i="4"/>
  <c r="H8" i="4"/>
  <c r="H7" i="4"/>
  <c r="H6" i="4"/>
  <c r="B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C6" i="4"/>
  <c r="C4" i="4"/>
  <c r="C3" i="4"/>
  <c r="K38" i="2"/>
  <c r="K36" i="2"/>
  <c r="K37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I15" i="3"/>
  <c r="J15" i="3"/>
  <c r="I14" i="3"/>
  <c r="J14" i="3"/>
  <c r="G20" i="3"/>
  <c r="D28" i="2"/>
  <c r="D27" i="2"/>
  <c r="C28" i="2"/>
  <c r="C27" i="2"/>
  <c r="D17" i="4"/>
  <c r="E15" i="4"/>
  <c r="J16" i="4"/>
  <c r="C9" i="4"/>
  <c r="D8" i="4"/>
  <c r="D26" i="2"/>
  <c r="F28" i="2"/>
  <c r="C26" i="2"/>
  <c r="F26" i="2"/>
  <c r="I24" i="3"/>
  <c r="F27" i="2"/>
  <c r="D11" i="4"/>
  <c r="D9" i="4"/>
  <c r="D10" i="4"/>
  <c r="K15" i="4"/>
  <c r="J17" i="4"/>
  <c r="C10" i="4"/>
  <c r="E17" i="4"/>
  <c r="E18" i="4"/>
  <c r="E16" i="4"/>
  <c r="K17" i="4"/>
  <c r="K16" i="4"/>
  <c r="K18" i="4"/>
</calcChain>
</file>

<file path=xl/sharedStrings.xml><?xml version="1.0" encoding="utf-8"?>
<sst xmlns="http://schemas.openxmlformats.org/spreadsheetml/2006/main" count="117" uniqueCount="91">
  <si>
    <t>ASUN Club Support Funding Application</t>
  </si>
  <si>
    <t>This Excel Workbook Is A Part Of Your Funding Application.</t>
  </si>
  <si>
    <t xml:space="preserve">To Compelete This Workbook, You Will Have To Enter Information Into The Yellow Highlighted Cells Of The "Requested Items" and "Event </t>
  </si>
  <si>
    <t>Budget"Worksheets.</t>
  </si>
  <si>
    <t>Requested Items Worksheet:</t>
  </si>
  <si>
    <t>Organization Name</t>
  </si>
  <si>
    <t>Funding Period You Wish to Request From (Summer 1, Fall 1, Fall 2, Spring 1, Spring 2)</t>
  </si>
  <si>
    <t>Event Name</t>
  </si>
  <si>
    <t>The Tier You Are Requesting Funds For. It Is Very Important That You Provide The Correct Tier For All</t>
  </si>
  <si>
    <t>The Calculations</t>
  </si>
  <si>
    <t>The Date Of The Event</t>
  </si>
  <si>
    <t>The Items That You Need Funding For In Order To Host The Event. Also Its QUANTITY And PRICE PER UNIT</t>
  </si>
  <si>
    <t>Please Provide Separate Documentation For Proof Of Price Of The Items Requested</t>
  </si>
  <si>
    <t>Event Budget Worksheet:</t>
  </si>
  <si>
    <t>A List Of Revenues (And Expected Revenues) Leading Up To The Event</t>
  </si>
  <si>
    <t>A List Of All The Expenditures Leading Up To The Event</t>
  </si>
  <si>
    <t>Key:</t>
  </si>
  <si>
    <t>You Only Need To Fill Out The Yellow Areas</t>
  </si>
  <si>
    <t>Green Areas Are For Your Reference</t>
  </si>
  <si>
    <t>Gray Areas Are For Calculations</t>
  </si>
  <si>
    <t>Red Areas Are For Official Use Only</t>
  </si>
  <si>
    <t>Blue Areas Are For The Central Station's Use Only</t>
  </si>
  <si>
    <t>Refer To The Club Support Funding Policies Manual For Compelete Information On Tier Structures, Funding Caps,</t>
  </si>
  <si>
    <t>What Items Cannot Be Funded, etc.</t>
  </si>
  <si>
    <t>If You Have Any Questions About The Spreadsheets Or About Funding In General,</t>
  </si>
  <si>
    <t>Contact a Club Commissioner</t>
  </si>
  <si>
    <t>Please Refer To The "Instructions" Worksheet Before Completing This Application</t>
  </si>
  <si>
    <t>Organization Name:</t>
  </si>
  <si>
    <t>Funding Period:</t>
  </si>
  <si>
    <t>Event Name:</t>
  </si>
  <si>
    <t>Tier</t>
  </si>
  <si>
    <t>Tier:</t>
  </si>
  <si>
    <t>Event Date:</t>
  </si>
  <si>
    <t>Please Fill Out The Yellow Highlighted</t>
  </si>
  <si>
    <t>Parts</t>
  </si>
  <si>
    <t>Funding Reference</t>
  </si>
  <si>
    <t>Club Share</t>
  </si>
  <si>
    <t>Approved</t>
  </si>
  <si>
    <t>Non-Food</t>
  </si>
  <si>
    <t>Food Items:</t>
  </si>
  <si>
    <t>Non-Food Items:</t>
  </si>
  <si>
    <t>Total Approved:</t>
  </si>
  <si>
    <t>Stipulations</t>
  </si>
  <si>
    <t>Summary Of Application</t>
  </si>
  <si>
    <t>Food</t>
  </si>
  <si>
    <t>Club Responsibility:</t>
  </si>
  <si>
    <t>Total Spending:</t>
  </si>
  <si>
    <t>Total</t>
  </si>
  <si>
    <t>Items For Purchase</t>
  </si>
  <si>
    <t>Item #</t>
  </si>
  <si>
    <t>Item Name</t>
  </si>
  <si>
    <t>Quantity</t>
  </si>
  <si>
    <t>Unit Price</t>
  </si>
  <si>
    <t>Total Cost</t>
  </si>
  <si>
    <t>Club Support Funding</t>
  </si>
  <si>
    <t>Funding Share</t>
  </si>
  <si>
    <t>CSF Requested:</t>
  </si>
  <si>
    <t>Event Budget</t>
  </si>
  <si>
    <t>List of Deposits</t>
  </si>
  <si>
    <t>Amount</t>
  </si>
  <si>
    <t>List of Expenses</t>
  </si>
  <si>
    <t>Beginning Account Balance</t>
  </si>
  <si>
    <t>Other Deposites:</t>
  </si>
  <si>
    <t>% Share</t>
  </si>
  <si>
    <t>Ending Club Account Balance</t>
  </si>
  <si>
    <t>Club Name:</t>
  </si>
  <si>
    <t>Total Allocated:</t>
  </si>
  <si>
    <t>Total CSF Used:</t>
  </si>
  <si>
    <t>Total Spent by Club:</t>
  </si>
  <si>
    <t>Stipulations:</t>
  </si>
  <si>
    <t>#</t>
  </si>
  <si>
    <t>Item</t>
  </si>
  <si>
    <t>Date Spent</t>
  </si>
  <si>
    <t>Amount Spent</t>
  </si>
  <si>
    <t>Food Items</t>
  </si>
  <si>
    <t>Non-Food Items</t>
  </si>
  <si>
    <t>Allocated:</t>
  </si>
  <si>
    <t>Club Support Funding:</t>
  </si>
  <si>
    <t>Funding</t>
  </si>
  <si>
    <t>Spent by CSF:</t>
  </si>
  <si>
    <t>Spent by Club:</t>
  </si>
  <si>
    <t>Spent on Non-Food Items:</t>
  </si>
  <si>
    <t>Spent on Food Items:</t>
  </si>
  <si>
    <t>Total Expenditure:</t>
  </si>
  <si>
    <t>This Application Is Printable.</t>
  </si>
  <si>
    <t>Clubs and Orgs Training</t>
  </si>
  <si>
    <t>Summer 1</t>
  </si>
  <si>
    <t>Tuesday</t>
  </si>
  <si>
    <t>Angus Beef Melt</t>
  </si>
  <si>
    <t>Hotel for Speaker</t>
  </si>
  <si>
    <t>Speaker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</si>
</sst>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"/>
    </font>
    <font>
      <b/>
      <sz val="14"/>
      <color theme="1"/>
      <name val="Times"/>
    </font>
    <font>
      <sz val="11"/>
      <color theme="1"/>
      <name val="Times"/>
    </font>
    <font>
      <b/>
      <sz val="12"/>
      <color theme="1"/>
      <name val="Times New Roman"/>
    </font>
    <font>
      <sz val="12"/>
      <color theme="1"/>
      <name val="Times New Roman"/>
    </font>
    <font>
      <b/>
      <sz val="16"/>
      <color rgb="FFFF0000"/>
      <name val="Times"/>
    </font>
    <font>
      <b/>
      <u/>
      <sz val="16"/>
      <color theme="1"/>
      <name val="Times"/>
    </font>
    <font>
      <b/>
      <u/>
      <sz val="12"/>
      <color theme="1"/>
      <name val="Times"/>
    </font>
    <font>
      <sz val="10"/>
      <color theme="1"/>
      <name val="Times"/>
    </font>
    <font>
      <b/>
      <u/>
      <sz val="14"/>
      <color theme="1"/>
      <name val="Times"/>
    </font>
    <font>
      <b/>
      <sz val="10"/>
      <color theme="1"/>
      <name val="Times"/>
    </font>
    <font>
      <sz val="12"/>
      <name val="Times"/>
    </font>
    <font>
      <b/>
      <sz val="10"/>
      <color rgb="FFFF0000"/>
      <name val="Times"/>
    </font>
    <font>
      <b/>
      <sz val="10"/>
      <color rgb="FF008000"/>
      <name val="Times"/>
    </font>
    <font>
      <b/>
      <sz val="14"/>
      <color rgb="FFFF0000"/>
      <name val="Time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0" applyFont="1" applyFill="1"/>
    <xf numFmtId="0" fontId="10" fillId="2" borderId="0" xfId="0" applyFont="1" applyFill="1" applyAlignment="1">
      <alignment horizontal="left"/>
    </xf>
    <xf numFmtId="1" fontId="11" fillId="3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" fontId="11" fillId="5" borderId="0" xfId="0" applyNumberFormat="1" applyFont="1" applyFill="1" applyAlignment="1">
      <alignment horizontal="center"/>
    </xf>
    <xf numFmtId="1" fontId="11" fillId="6" borderId="0" xfId="0" applyNumberFormat="1" applyFont="1" applyFill="1" applyAlignment="1">
      <alignment horizontal="center"/>
    </xf>
    <xf numFmtId="1" fontId="11" fillId="7" borderId="0" xfId="0" applyNumberFormat="1" applyFont="1" applyFill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9" fillId="2" borderId="0" xfId="0" applyFont="1" applyFill="1" applyBorder="1"/>
    <xf numFmtId="0" fontId="9" fillId="2" borderId="1" xfId="0" applyFont="1" applyFill="1" applyBorder="1"/>
    <xf numFmtId="9" fontId="9" fillId="2" borderId="1" xfId="1" applyFont="1" applyFill="1" applyBorder="1"/>
    <xf numFmtId="0" fontId="15" fillId="2" borderId="0" xfId="0" applyFont="1" applyFill="1"/>
    <xf numFmtId="9" fontId="15" fillId="4" borderId="3" xfId="1" applyFont="1" applyFill="1" applyBorder="1" applyAlignment="1">
      <alignment horizontal="center"/>
    </xf>
    <xf numFmtId="0" fontId="15" fillId="5" borderId="3" xfId="0" applyFont="1" applyFill="1" applyBorder="1"/>
    <xf numFmtId="0" fontId="15" fillId="4" borderId="3" xfId="0" applyFont="1" applyFill="1" applyBorder="1"/>
    <xf numFmtId="0" fontId="15" fillId="2" borderId="3" xfId="0" applyFont="1" applyFill="1" applyBorder="1" applyAlignment="1">
      <alignment horizontal="center"/>
    </xf>
    <xf numFmtId="0" fontId="13" fillId="2" borderId="0" xfId="0" applyFont="1" applyFill="1" applyAlignment="1"/>
    <xf numFmtId="0" fontId="15" fillId="2" borderId="0" xfId="0" applyFont="1" applyFill="1" applyBorder="1"/>
    <xf numFmtId="0" fontId="15" fillId="4" borderId="11" xfId="0" applyFont="1" applyFill="1" applyBorder="1"/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5" fillId="5" borderId="5" xfId="0" applyFont="1" applyFill="1" applyBorder="1"/>
    <xf numFmtId="9" fontId="15" fillId="5" borderId="3" xfId="1" applyFont="1" applyFill="1" applyBorder="1"/>
    <xf numFmtId="0" fontId="15" fillId="4" borderId="3" xfId="0" applyFont="1" applyFill="1" applyBorder="1" applyAlignment="1">
      <alignment horizontal="center"/>
    </xf>
    <xf numFmtId="0" fontId="8" fillId="2" borderId="0" xfId="0" applyFont="1" applyFill="1" applyAlignment="1"/>
    <xf numFmtId="0" fontId="4" fillId="2" borderId="16" xfId="0" applyFont="1" applyFill="1" applyBorder="1"/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0" fontId="17" fillId="2" borderId="0" xfId="0" applyFont="1" applyFill="1"/>
    <xf numFmtId="0" fontId="7" fillId="2" borderId="3" xfId="0" applyFont="1" applyFill="1" applyBorder="1"/>
    <xf numFmtId="0" fontId="15" fillId="2" borderId="10" xfId="0" applyFont="1" applyFill="1" applyBorder="1"/>
    <xf numFmtId="0" fontId="7" fillId="2" borderId="10" xfId="0" applyFont="1" applyFill="1" applyBorder="1"/>
    <xf numFmtId="0" fontId="7" fillId="2" borderId="15" xfId="0" applyFont="1" applyFill="1" applyBorder="1"/>
    <xf numFmtId="0" fontId="7" fillId="7" borderId="31" xfId="0" applyFont="1" applyFill="1" applyBorder="1" applyAlignment="1"/>
    <xf numFmtId="0" fontId="7" fillId="7" borderId="32" xfId="0" applyFont="1" applyFill="1" applyBorder="1" applyAlignment="1">
      <alignment horizontal="center"/>
    </xf>
    <xf numFmtId="0" fontId="7" fillId="7" borderId="31" xfId="0" applyFont="1" applyFill="1" applyBorder="1"/>
    <xf numFmtId="0" fontId="7" fillId="7" borderId="32" xfId="0" applyFont="1" applyFill="1" applyBorder="1"/>
    <xf numFmtId="0" fontId="15" fillId="7" borderId="28" xfId="0" applyFont="1" applyFill="1" applyBorder="1"/>
    <xf numFmtId="0" fontId="15" fillId="7" borderId="20" xfId="0" applyFont="1" applyFill="1" applyBorder="1"/>
    <xf numFmtId="0" fontId="15" fillId="7" borderId="23" xfId="0" applyFont="1" applyFill="1" applyBorder="1"/>
    <xf numFmtId="0" fontId="15" fillId="5" borderId="11" xfId="0" applyFont="1" applyFill="1" applyBorder="1" applyAlignment="1"/>
    <xf numFmtId="0" fontId="15" fillId="2" borderId="33" xfId="0" applyFont="1" applyFill="1" applyBorder="1" applyAlignment="1">
      <alignment horizontal="right"/>
    </xf>
    <xf numFmtId="44" fontId="15" fillId="5" borderId="3" xfId="11" applyFont="1" applyFill="1" applyBorder="1"/>
    <xf numFmtId="44" fontId="15" fillId="5" borderId="11" xfId="0" applyNumberFormat="1" applyFont="1" applyFill="1" applyBorder="1" applyAlignment="1"/>
    <xf numFmtId="9" fontId="15" fillId="5" borderId="3" xfId="1" applyFont="1" applyFill="1" applyBorder="1" applyAlignment="1"/>
    <xf numFmtId="9" fontId="15" fillId="5" borderId="31" xfId="1" applyFont="1" applyFill="1" applyBorder="1" applyAlignment="1"/>
    <xf numFmtId="44" fontId="15" fillId="7" borderId="3" xfId="11" applyFont="1" applyFill="1" applyBorder="1"/>
    <xf numFmtId="44" fontId="15" fillId="7" borderId="31" xfId="11" applyFont="1" applyFill="1" applyBorder="1"/>
    <xf numFmtId="44" fontId="15" fillId="7" borderId="11" xfId="11" applyFont="1" applyFill="1" applyBorder="1"/>
    <xf numFmtId="0" fontId="15" fillId="3" borderId="3" xfId="0" applyFont="1" applyFill="1" applyBorder="1" applyProtection="1">
      <protection locked="0"/>
    </xf>
    <xf numFmtId="44" fontId="15" fillId="3" borderId="3" xfId="11" applyFont="1" applyFill="1" applyBorder="1" applyProtection="1">
      <protection locked="0"/>
    </xf>
    <xf numFmtId="44" fontId="20" fillId="5" borderId="10" xfId="11" applyFont="1" applyFill="1" applyBorder="1"/>
    <xf numFmtId="44" fontId="19" fillId="5" borderId="3" xfId="11" applyFont="1" applyFill="1" applyBorder="1"/>
    <xf numFmtId="9" fontId="15" fillId="4" borderId="3" xfId="0" applyNumberFormat="1" applyFont="1" applyFill="1" applyBorder="1" applyAlignment="1">
      <alignment horizontal="center"/>
    </xf>
    <xf numFmtId="44" fontId="15" fillId="5" borderId="3" xfId="0" applyNumberFormat="1" applyFont="1" applyFill="1" applyBorder="1"/>
    <xf numFmtId="44" fontId="15" fillId="5" borderId="3" xfId="0" applyNumberFormat="1" applyFont="1" applyFill="1" applyBorder="1" applyAlignment="1"/>
    <xf numFmtId="44" fontId="15" fillId="3" borderId="12" xfId="11" applyFont="1" applyFill="1" applyBorder="1" applyProtection="1">
      <protection locked="0"/>
    </xf>
    <xf numFmtId="44" fontId="15" fillId="3" borderId="11" xfId="11" applyFont="1" applyFill="1" applyBorder="1" applyProtection="1">
      <protection locked="0"/>
    </xf>
    <xf numFmtId="0" fontId="15" fillId="3" borderId="5" xfId="0" applyFont="1" applyFill="1" applyBorder="1" applyProtection="1">
      <protection locked="0"/>
    </xf>
    <xf numFmtId="44" fontId="15" fillId="3" borderId="10" xfId="11" applyFont="1" applyFill="1" applyBorder="1" applyProtection="1">
      <protection locked="0"/>
    </xf>
    <xf numFmtId="0" fontId="15" fillId="3" borderId="6" xfId="0" applyFont="1" applyFill="1" applyBorder="1" applyProtection="1">
      <protection locked="0"/>
    </xf>
    <xf numFmtId="0" fontId="15" fillId="3" borderId="14" xfId="0" applyFont="1" applyFill="1" applyBorder="1" applyProtection="1">
      <protection locked="0"/>
    </xf>
    <xf numFmtId="44" fontId="15" fillId="3" borderId="6" xfId="11" applyFont="1" applyFill="1" applyBorder="1" applyProtection="1">
      <protection locked="0"/>
    </xf>
    <xf numFmtId="0" fontId="7" fillId="7" borderId="30" xfId="0" applyFont="1" applyFill="1" applyBorder="1" applyAlignment="1">
      <alignment horizontal="center"/>
    </xf>
    <xf numFmtId="44" fontId="7" fillId="5" borderId="3" xfId="0" applyNumberFormat="1" applyFont="1" applyFill="1" applyBorder="1"/>
    <xf numFmtId="44" fontId="7" fillId="5" borderId="3" xfId="11" applyFont="1" applyFill="1" applyBorder="1"/>
    <xf numFmtId="44" fontId="7" fillId="5" borderId="10" xfId="11" applyFont="1" applyFill="1" applyBorder="1"/>
    <xf numFmtId="44" fontId="7" fillId="7" borderId="3" xfId="0" applyNumberFormat="1" applyFont="1" applyFill="1" applyBorder="1"/>
    <xf numFmtId="44" fontId="7" fillId="7" borderId="3" xfId="11" applyFont="1" applyFill="1" applyBorder="1"/>
    <xf numFmtId="0" fontId="15" fillId="7" borderId="11" xfId="0" applyFont="1" applyFill="1" applyBorder="1" applyProtection="1">
      <protection locked="0"/>
    </xf>
    <xf numFmtId="44" fontId="15" fillId="7" borderId="12" xfId="11" applyFont="1" applyFill="1" applyBorder="1" applyProtection="1">
      <protection locked="0"/>
    </xf>
    <xf numFmtId="0" fontId="15" fillId="7" borderId="3" xfId="0" applyFont="1" applyFill="1" applyBorder="1" applyProtection="1">
      <protection locked="0"/>
    </xf>
    <xf numFmtId="44" fontId="15" fillId="7" borderId="10" xfId="11" applyFont="1" applyFill="1" applyBorder="1" applyProtection="1">
      <protection locked="0"/>
    </xf>
    <xf numFmtId="0" fontId="15" fillId="7" borderId="26" xfId="0" applyFont="1" applyFill="1" applyBorder="1" applyProtection="1">
      <protection locked="0"/>
    </xf>
    <xf numFmtId="44" fontId="15" fillId="7" borderId="27" xfId="11" applyFont="1" applyFill="1" applyBorder="1" applyProtection="1">
      <protection locked="0"/>
    </xf>
    <xf numFmtId="44" fontId="15" fillId="5" borderId="31" xfId="0" applyNumberFormat="1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5" fillId="0" borderId="0" xfId="10" applyProtection="1">
      <protection locked="0"/>
    </xf>
    <xf numFmtId="0" fontId="13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44" fontId="15" fillId="5" borderId="4" xfId="0" applyNumberFormat="1" applyFont="1" applyFill="1" applyBorder="1" applyAlignment="1">
      <alignment horizontal="center"/>
    </xf>
    <xf numFmtId="44" fontId="15" fillId="5" borderId="5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/>
      <protection locked="0"/>
    </xf>
    <xf numFmtId="14" fontId="15" fillId="3" borderId="4" xfId="0" applyNumberFormat="1" applyFont="1" applyFill="1" applyBorder="1" applyAlignment="1" applyProtection="1">
      <alignment horizontal="center"/>
      <protection locked="0"/>
    </xf>
    <xf numFmtId="14" fontId="15" fillId="3" borderId="5" xfId="0" applyNumberFormat="1" applyFont="1" applyFill="1" applyBorder="1" applyAlignment="1" applyProtection="1">
      <alignment horizontal="center"/>
      <protection locked="0"/>
    </xf>
    <xf numFmtId="0" fontId="15" fillId="6" borderId="4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3" borderId="3" xfId="0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7" borderId="31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44" fontId="15" fillId="5" borderId="36" xfId="0" applyNumberFormat="1" applyFont="1" applyFill="1" applyBorder="1" applyAlignment="1">
      <alignment horizontal="center"/>
    </xf>
    <xf numFmtId="44" fontId="15" fillId="5" borderId="37" xfId="0" applyNumberFormat="1" applyFont="1" applyFill="1" applyBorder="1" applyAlignment="1">
      <alignment horizontal="center"/>
    </xf>
    <xf numFmtId="44" fontId="15" fillId="5" borderId="34" xfId="0" applyNumberFormat="1" applyFont="1" applyFill="1" applyBorder="1" applyAlignment="1">
      <alignment horizontal="center"/>
    </xf>
    <xf numFmtId="44" fontId="15" fillId="5" borderId="35" xfId="0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5" fillId="7" borderId="29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44" fontId="7" fillId="7" borderId="3" xfId="11" applyFont="1" applyFill="1" applyBorder="1" applyAlignment="1">
      <alignment horizontal="right"/>
    </xf>
    <xf numFmtId="0" fontId="7" fillId="5" borderId="20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15" fillId="7" borderId="24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right"/>
    </xf>
    <xf numFmtId="0" fontId="18" fillId="6" borderId="3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</cellXfs>
  <cellStyles count="12">
    <cellStyle name="Currency" xfId="1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12144</xdr:colOff>
      <xdr:row>0</xdr:row>
      <xdr:rowOff>20082</xdr:rowOff>
    </xdr:from>
    <xdr:to>
      <xdr:col>3</xdr:col>
      <xdr:colOff>3157</xdr:colOff>
      <xdr:row>3</xdr:row>
      <xdr:rowOff>90151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44" y="20082"/>
          <a:ext cx="2467513" cy="622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116128</xdr:colOff>
      <xdr:row>1</xdr:row>
      <xdr:rowOff>0</xdr:rowOff>
    </xdr:from>
    <xdr:to>
      <xdr:col>2</xdr:col>
      <xdr:colOff>559612</xdr:colOff>
      <xdr:row>4</xdr:row>
      <xdr:rowOff>94343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8" y="261256"/>
          <a:ext cx="2497255" cy="6458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14514</xdr:colOff>
      <xdr:row>0</xdr:row>
      <xdr:rowOff>21777</xdr:rowOff>
    </xdr:from>
    <xdr:to>
      <xdr:col>2</xdr:col>
      <xdr:colOff>862010</xdr:colOff>
      <xdr:row>3</xdr:row>
      <xdr:rowOff>187347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4" y="21777"/>
          <a:ext cx="2487610" cy="62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evadaasun.com/contact-clubs-org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opLeftCell="A3" zoomScale="145" zoomScaleNormal="145" zoomScalePageLayoutView="145" workbookViewId="0">
      <selection activeCell="C33" sqref="C33:E33"/>
    </sheetView>
  </sheetViews>
  <sheetFormatPr baseColWidth="10" defaultColWidth="10.83203125" defaultRowHeight="13" x14ac:dyDescent="0"/>
  <cols>
    <col min="1" max="16384" width="10.83203125" style="1"/>
  </cols>
  <sheetData>
    <row r="3" spans="1:11" ht="17">
      <c r="D3" s="94" t="s">
        <v>0</v>
      </c>
      <c r="E3" s="94"/>
      <c r="F3" s="94"/>
      <c r="G3" s="94"/>
      <c r="H3" s="94"/>
    </row>
    <row r="4" spans="1:11" ht="14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7" thickTop="1" thickBot="1">
      <c r="A5" s="88" t="s">
        <v>1</v>
      </c>
      <c r="B5" s="88"/>
      <c r="C5" s="88"/>
      <c r="D5" s="88"/>
      <c r="E5" s="88"/>
      <c r="F5" s="88"/>
      <c r="G5" s="9"/>
      <c r="H5" s="9"/>
      <c r="I5" s="9"/>
      <c r="J5" s="9"/>
      <c r="K5" s="9"/>
    </row>
    <row r="6" spans="1:11" ht="12" customHeight="1" thickTop="1">
      <c r="A6" s="12"/>
      <c r="B6" s="12"/>
      <c r="C6" s="12"/>
      <c r="D6" s="12"/>
      <c r="E6" s="12"/>
      <c r="F6" s="12"/>
      <c r="G6" s="13"/>
      <c r="H6" s="13"/>
      <c r="I6" s="13"/>
      <c r="J6" s="13"/>
    </row>
    <row r="7" spans="1:11">
      <c r="A7" s="89" t="s">
        <v>2</v>
      </c>
      <c r="B7" s="89"/>
      <c r="C7" s="89"/>
      <c r="D7" s="89"/>
      <c r="E7" s="89"/>
      <c r="F7" s="89"/>
      <c r="G7" s="89"/>
      <c r="H7" s="89"/>
      <c r="I7" s="89"/>
      <c r="J7" s="89"/>
    </row>
    <row r="8" spans="1:11">
      <c r="A8" s="10"/>
      <c r="B8" s="90" t="s">
        <v>3</v>
      </c>
      <c r="C8" s="90"/>
      <c r="D8" s="10"/>
      <c r="E8" s="10"/>
      <c r="F8" s="10"/>
      <c r="G8" s="10"/>
      <c r="H8" s="10"/>
      <c r="I8" s="10"/>
      <c r="J8" s="10"/>
    </row>
    <row r="10" spans="1:11">
      <c r="B10" s="91" t="s">
        <v>4</v>
      </c>
      <c r="C10" s="91"/>
      <c r="D10" s="91"/>
    </row>
    <row r="11" spans="1:11">
      <c r="A11" s="1">
        <v>1</v>
      </c>
      <c r="B11" s="87" t="s">
        <v>5</v>
      </c>
      <c r="C11" s="87"/>
    </row>
    <row r="12" spans="1:11">
      <c r="A12" s="1">
        <v>2</v>
      </c>
      <c r="B12" s="87" t="s">
        <v>6</v>
      </c>
      <c r="C12" s="87"/>
      <c r="D12" s="87"/>
      <c r="E12" s="87"/>
      <c r="F12" s="87"/>
      <c r="G12" s="87"/>
      <c r="H12" s="87"/>
    </row>
    <row r="13" spans="1:11">
      <c r="A13" s="1">
        <v>3</v>
      </c>
      <c r="B13" s="1" t="s">
        <v>7</v>
      </c>
    </row>
    <row r="14" spans="1:11">
      <c r="A14" s="1">
        <v>4</v>
      </c>
      <c r="B14" s="87" t="s">
        <v>8</v>
      </c>
      <c r="C14" s="87"/>
      <c r="D14" s="87"/>
      <c r="E14" s="87"/>
      <c r="F14" s="87"/>
      <c r="G14" s="87"/>
      <c r="H14" s="87"/>
      <c r="I14" s="87"/>
    </row>
    <row r="15" spans="1:11">
      <c r="C15" s="87" t="s">
        <v>9</v>
      </c>
      <c r="D15" s="87"/>
    </row>
    <row r="16" spans="1:11">
      <c r="A16" s="1">
        <v>5</v>
      </c>
      <c r="B16" s="87" t="s">
        <v>10</v>
      </c>
      <c r="C16" s="87"/>
    </row>
    <row r="17" spans="1:10">
      <c r="A17" s="1">
        <v>6</v>
      </c>
      <c r="B17" s="87" t="s">
        <v>11</v>
      </c>
      <c r="C17" s="87"/>
      <c r="D17" s="87"/>
      <c r="E17" s="87"/>
      <c r="F17" s="87"/>
      <c r="G17" s="87"/>
      <c r="H17" s="87"/>
      <c r="I17" s="87"/>
      <c r="J17" s="87"/>
    </row>
    <row r="18" spans="1:10">
      <c r="A18" s="1">
        <v>7</v>
      </c>
      <c r="B18" s="87" t="s">
        <v>12</v>
      </c>
      <c r="C18" s="87"/>
      <c r="D18" s="87"/>
      <c r="E18" s="87"/>
      <c r="F18" s="87"/>
      <c r="G18" s="87"/>
      <c r="H18" s="87"/>
    </row>
    <row r="20" spans="1:10">
      <c r="B20" s="91" t="s">
        <v>13</v>
      </c>
      <c r="C20" s="91"/>
      <c r="D20" s="91"/>
    </row>
    <row r="21" spans="1:10">
      <c r="A21" s="1">
        <v>1</v>
      </c>
      <c r="B21" s="87" t="s">
        <v>14</v>
      </c>
      <c r="C21" s="87"/>
      <c r="D21" s="87"/>
      <c r="E21" s="87"/>
      <c r="F21" s="87"/>
      <c r="G21" s="87"/>
    </row>
    <row r="22" spans="1:10">
      <c r="A22" s="1">
        <v>2</v>
      </c>
      <c r="B22" s="87" t="s">
        <v>15</v>
      </c>
      <c r="C22" s="87"/>
      <c r="D22" s="87"/>
      <c r="E22" s="87"/>
      <c r="F22" s="87"/>
    </row>
    <row r="23" spans="1:10" ht="15">
      <c r="H23" s="92"/>
      <c r="I23" s="92"/>
      <c r="J23" s="92"/>
    </row>
    <row r="24" spans="1:10" ht="15">
      <c r="B24" s="2" t="s">
        <v>16</v>
      </c>
      <c r="H24" s="92" t="s">
        <v>84</v>
      </c>
      <c r="I24" s="92"/>
      <c r="J24" s="92"/>
    </row>
    <row r="25" spans="1:10" ht="15">
      <c r="A25" s="3">
        <v>1</v>
      </c>
      <c r="B25" s="87" t="s">
        <v>17</v>
      </c>
      <c r="C25" s="87"/>
      <c r="D25" s="87"/>
      <c r="E25" s="87"/>
    </row>
    <row r="26" spans="1:10" ht="15">
      <c r="A26" s="4">
        <v>2</v>
      </c>
      <c r="B26" s="87" t="s">
        <v>18</v>
      </c>
      <c r="C26" s="87"/>
      <c r="D26" s="87"/>
    </row>
    <row r="27" spans="1:10" ht="15">
      <c r="A27" s="5">
        <v>3</v>
      </c>
      <c r="B27" s="87" t="s">
        <v>19</v>
      </c>
      <c r="C27" s="87"/>
      <c r="D27" s="87"/>
    </row>
    <row r="28" spans="1:10" ht="15">
      <c r="A28" s="6">
        <v>4</v>
      </c>
      <c r="B28" s="87" t="s">
        <v>20</v>
      </c>
      <c r="C28" s="87"/>
      <c r="D28" s="87"/>
    </row>
    <row r="29" spans="1:10" ht="15">
      <c r="A29" s="7">
        <v>5</v>
      </c>
      <c r="B29" s="87" t="s">
        <v>21</v>
      </c>
      <c r="C29" s="87"/>
      <c r="D29" s="87"/>
      <c r="E29" s="87"/>
    </row>
    <row r="30" spans="1:10">
      <c r="A30" s="11">
        <v>6</v>
      </c>
      <c r="B30" s="87" t="s">
        <v>22</v>
      </c>
      <c r="C30" s="87"/>
      <c r="D30" s="87"/>
      <c r="E30" s="87"/>
      <c r="F30" s="87"/>
      <c r="G30" s="87"/>
      <c r="H30" s="87"/>
      <c r="I30" s="87"/>
      <c r="J30" s="87"/>
    </row>
    <row r="31" spans="1:10">
      <c r="C31" s="87" t="s">
        <v>23</v>
      </c>
      <c r="D31" s="87"/>
      <c r="E31" s="87"/>
    </row>
    <row r="32" spans="1:10">
      <c r="A32" s="11">
        <v>7</v>
      </c>
      <c r="B32" s="87" t="s">
        <v>24</v>
      </c>
      <c r="C32" s="87"/>
      <c r="D32" s="87"/>
      <c r="E32" s="87"/>
      <c r="F32" s="87"/>
      <c r="G32" s="87"/>
      <c r="H32" s="87"/>
    </row>
    <row r="33" spans="3:5" ht="15">
      <c r="C33" s="93" t="s">
        <v>25</v>
      </c>
      <c r="D33" s="93"/>
      <c r="E33" s="93"/>
    </row>
  </sheetData>
  <sheetProtection password="B17A" sheet="1" objects="1" scenarios="1" selectLockedCells="1"/>
  <mergeCells count="26">
    <mergeCell ref="H23:J23"/>
    <mergeCell ref="H24:J24"/>
    <mergeCell ref="B32:H32"/>
    <mergeCell ref="C33:E33"/>
    <mergeCell ref="D3:H3"/>
    <mergeCell ref="B26:D26"/>
    <mergeCell ref="B27:D27"/>
    <mergeCell ref="B28:D28"/>
    <mergeCell ref="B29:E29"/>
    <mergeCell ref="B30:J30"/>
    <mergeCell ref="C31:E31"/>
    <mergeCell ref="B18:H18"/>
    <mergeCell ref="B20:D20"/>
    <mergeCell ref="B21:G21"/>
    <mergeCell ref="B22:F22"/>
    <mergeCell ref="B25:E25"/>
    <mergeCell ref="B17:J17"/>
    <mergeCell ref="A5:F5"/>
    <mergeCell ref="A7:J7"/>
    <mergeCell ref="B8:C8"/>
    <mergeCell ref="B10:D10"/>
    <mergeCell ref="B11:C11"/>
    <mergeCell ref="B12:H12"/>
    <mergeCell ref="B14:I14"/>
    <mergeCell ref="C15:D15"/>
    <mergeCell ref="B16:C16"/>
  </mergeCells>
  <phoneticPr fontId="3" type="noConversion"/>
  <hyperlinks>
    <hyperlink ref="C33:E33" r:id="rId1" display="Contact a Club Commissioner"/>
  </hyperlinks>
  <pageMargins left="0.25" right="0.25" top="0.75" bottom="0.75" header="0.3" footer="0.3"/>
  <pageSetup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16" zoomScale="160" zoomScaleNormal="160" zoomScalePageLayoutView="160" workbookViewId="0">
      <selection activeCell="C37" sqref="C37"/>
    </sheetView>
  </sheetViews>
  <sheetFormatPr baseColWidth="10" defaultColWidth="10.83203125" defaultRowHeight="13" x14ac:dyDescent="0"/>
  <cols>
    <col min="1" max="1" width="5.1640625" style="13" customWidth="1"/>
    <col min="2" max="2" width="21.83203125" style="13" customWidth="1"/>
    <col min="3" max="3" width="10.6640625" style="13" customWidth="1"/>
    <col min="4" max="4" width="10.83203125" style="13" customWidth="1"/>
    <col min="5" max="5" width="10.6640625" style="13" customWidth="1"/>
    <col min="6" max="6" width="4.33203125" style="13" customWidth="1"/>
    <col min="7" max="7" width="5.1640625" style="13" customWidth="1"/>
    <col min="8" max="8" width="21.83203125" style="13" customWidth="1"/>
    <col min="9" max="9" width="8.33203125" style="13" customWidth="1"/>
    <col min="10" max="10" width="9.83203125" style="13" customWidth="1"/>
    <col min="11" max="11" width="10.6640625" style="13" customWidth="1"/>
    <col min="12" max="12" width="10.83203125" style="13" customWidth="1"/>
    <col min="13" max="16384" width="10.83203125" style="13"/>
  </cols>
  <sheetData>
    <row r="1" spans="1:11" ht="17">
      <c r="B1" s="96" t="s">
        <v>26</v>
      </c>
      <c r="C1" s="96"/>
      <c r="D1" s="96"/>
      <c r="E1" s="96"/>
      <c r="F1" s="96"/>
      <c r="G1" s="96"/>
      <c r="H1" s="96"/>
      <c r="I1" s="96"/>
      <c r="J1" s="96"/>
      <c r="K1" s="96"/>
    </row>
    <row r="3" spans="1:11" ht="17">
      <c r="D3" s="101" t="s">
        <v>0</v>
      </c>
      <c r="E3" s="101"/>
      <c r="F3" s="101"/>
      <c r="G3" s="101"/>
      <c r="H3" s="101"/>
    </row>
    <row r="4" spans="1:11">
      <c r="C4" s="14"/>
      <c r="D4" s="14"/>
      <c r="E4" s="14"/>
      <c r="F4" s="14"/>
      <c r="G4" s="14"/>
      <c r="H4" s="14"/>
      <c r="I4" s="14"/>
      <c r="J4" s="14"/>
    </row>
    <row r="5" spans="1:11">
      <c r="B5" s="23"/>
      <c r="C5" s="23"/>
      <c r="D5" s="23"/>
      <c r="E5" s="23"/>
      <c r="F5" s="23"/>
      <c r="G5" s="114" t="s">
        <v>35</v>
      </c>
      <c r="H5" s="114"/>
      <c r="I5" s="114"/>
      <c r="J5" s="14"/>
      <c r="K5" s="14"/>
    </row>
    <row r="6" spans="1:11">
      <c r="B6" s="23"/>
      <c r="C6" s="112" t="s">
        <v>33</v>
      </c>
      <c r="D6" s="112"/>
      <c r="E6" s="112"/>
      <c r="F6" s="23"/>
      <c r="G6" s="84" t="s">
        <v>30</v>
      </c>
      <c r="H6" s="84" t="s">
        <v>54</v>
      </c>
      <c r="I6" s="84" t="s">
        <v>36</v>
      </c>
      <c r="J6" s="14"/>
      <c r="K6" s="14"/>
    </row>
    <row r="7" spans="1:11">
      <c r="B7" s="23"/>
      <c r="C7" s="113" t="s">
        <v>34</v>
      </c>
      <c r="D7" s="113"/>
      <c r="E7" s="113"/>
      <c r="F7" s="23"/>
      <c r="G7" s="84">
        <v>1</v>
      </c>
      <c r="H7" s="18">
        <v>0.75</v>
      </c>
      <c r="I7" s="18">
        <v>0.25</v>
      </c>
      <c r="J7" s="14"/>
      <c r="K7" s="14"/>
    </row>
    <row r="8" spans="1:11">
      <c r="B8" s="23"/>
      <c r="C8" s="32"/>
      <c r="D8" s="32"/>
      <c r="E8" s="32"/>
      <c r="F8" s="23"/>
      <c r="G8" s="84">
        <v>2</v>
      </c>
      <c r="H8" s="18">
        <v>0.75</v>
      </c>
      <c r="I8" s="18">
        <v>0.25</v>
      </c>
      <c r="J8" s="14"/>
      <c r="K8" s="14"/>
    </row>
    <row r="9" spans="1:11">
      <c r="B9" s="23"/>
      <c r="C9" s="32"/>
      <c r="D9" s="32"/>
      <c r="E9" s="32"/>
      <c r="F9" s="23"/>
      <c r="G9" s="84">
        <v>3</v>
      </c>
      <c r="H9" s="18">
        <v>0.75</v>
      </c>
      <c r="I9" s="18">
        <v>0.25</v>
      </c>
      <c r="J9" s="14"/>
      <c r="K9" s="14"/>
    </row>
    <row r="10" spans="1:11">
      <c r="B10" s="23"/>
      <c r="C10" s="23"/>
      <c r="D10" s="23"/>
      <c r="E10" s="23"/>
      <c r="F10" s="23"/>
      <c r="G10" s="84">
        <v>4</v>
      </c>
      <c r="H10" s="18">
        <v>1</v>
      </c>
      <c r="I10" s="18">
        <v>0</v>
      </c>
      <c r="J10" s="14"/>
      <c r="K10" s="14"/>
    </row>
    <row r="11" spans="1:11">
      <c r="B11" s="14"/>
      <c r="C11" s="14"/>
      <c r="D11" s="14"/>
      <c r="E11" s="14"/>
      <c r="F11" s="14"/>
      <c r="G11" s="84">
        <v>5</v>
      </c>
      <c r="H11" s="18">
        <v>1</v>
      </c>
      <c r="I11" s="18">
        <v>0</v>
      </c>
      <c r="J11" s="14"/>
      <c r="K11" s="14"/>
    </row>
    <row r="12" spans="1:11" s="8" customFormat="1" ht="14" thickBot="1">
      <c r="B12" s="15"/>
      <c r="C12" s="15"/>
      <c r="D12" s="15"/>
      <c r="E12" s="15"/>
      <c r="F12" s="15"/>
      <c r="G12" s="15"/>
      <c r="H12" s="16"/>
      <c r="I12" s="16"/>
      <c r="J12" s="15"/>
      <c r="K12" s="15"/>
    </row>
    <row r="13" spans="1:11" ht="14" thickTop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>
      <c r="A14" s="14"/>
      <c r="B14" s="97" t="s">
        <v>27</v>
      </c>
      <c r="C14" s="97"/>
      <c r="D14" s="115" t="s">
        <v>85</v>
      </c>
      <c r="E14" s="115"/>
      <c r="F14" s="115"/>
      <c r="G14" s="23"/>
      <c r="H14" s="82" t="s">
        <v>31</v>
      </c>
      <c r="I14" s="104">
        <v>3</v>
      </c>
      <c r="J14" s="105"/>
      <c r="K14" s="14"/>
    </row>
    <row r="15" spans="1:11">
      <c r="A15" s="14"/>
      <c r="B15" s="97" t="s">
        <v>28</v>
      </c>
      <c r="C15" s="97"/>
      <c r="D15" s="115" t="s">
        <v>86</v>
      </c>
      <c r="E15" s="115"/>
      <c r="F15" s="115"/>
      <c r="G15" s="23"/>
      <c r="H15" s="82" t="s">
        <v>32</v>
      </c>
      <c r="I15" s="106">
        <v>42143</v>
      </c>
      <c r="J15" s="107"/>
      <c r="K15" s="14"/>
    </row>
    <row r="16" spans="1:11">
      <c r="A16" s="14"/>
      <c r="B16" s="102" t="s">
        <v>29</v>
      </c>
      <c r="C16" s="103"/>
      <c r="D16" s="115" t="s">
        <v>87</v>
      </c>
      <c r="E16" s="115"/>
      <c r="F16" s="115"/>
      <c r="G16" s="23"/>
      <c r="H16" s="23"/>
      <c r="I16" s="23"/>
      <c r="J16" s="23"/>
      <c r="K16" s="14"/>
    </row>
    <row r="17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1" ht="15" customHeight="1">
      <c r="B18" s="116" t="s">
        <v>37</v>
      </c>
      <c r="C18" s="116"/>
      <c r="D18" s="116"/>
      <c r="G18" s="116" t="s">
        <v>42</v>
      </c>
      <c r="H18" s="116"/>
      <c r="I18" s="116"/>
      <c r="J18" s="116"/>
    </row>
    <row r="19" spans="1:11">
      <c r="B19" s="111" t="s">
        <v>39</v>
      </c>
      <c r="C19" s="111"/>
      <c r="D19" s="52"/>
      <c r="E19" s="23"/>
      <c r="F19" s="23"/>
      <c r="G19" s="108"/>
      <c r="H19" s="109"/>
      <c r="I19" s="109"/>
      <c r="J19" s="110"/>
    </row>
    <row r="20" spans="1:11" ht="14" thickBot="1">
      <c r="B20" s="118" t="s">
        <v>40</v>
      </c>
      <c r="C20" s="118"/>
      <c r="D20" s="53"/>
      <c r="E20" s="23"/>
      <c r="F20" s="23"/>
      <c r="G20" s="108"/>
      <c r="H20" s="109"/>
      <c r="I20" s="109"/>
      <c r="J20" s="110"/>
    </row>
    <row r="21" spans="1:11">
      <c r="B21" s="119" t="s">
        <v>41</v>
      </c>
      <c r="C21" s="119"/>
      <c r="D21" s="54">
        <f>SUM(D19:D20)</f>
        <v>0</v>
      </c>
      <c r="E21" s="23"/>
      <c r="F21" s="23"/>
      <c r="G21" s="108"/>
      <c r="H21" s="109"/>
      <c r="I21" s="109"/>
      <c r="J21" s="110"/>
    </row>
    <row r="22" spans="1:11" ht="14" thickBot="1">
      <c r="A22" s="8"/>
      <c r="B22" s="15"/>
      <c r="C22" s="15"/>
      <c r="D22" s="15"/>
      <c r="E22" s="15"/>
      <c r="F22" s="15"/>
      <c r="G22" s="15"/>
      <c r="H22" s="15"/>
      <c r="I22" s="15"/>
      <c r="J22" s="15"/>
      <c r="K22" s="8"/>
    </row>
    <row r="23" spans="1:11" ht="14" thickTop="1"/>
    <row r="24" spans="1:11" ht="15" customHeight="1">
      <c r="B24" s="85" t="s">
        <v>43</v>
      </c>
      <c r="C24" s="85"/>
      <c r="D24" s="85"/>
    </row>
    <row r="25" spans="1:11">
      <c r="B25" s="23"/>
      <c r="C25" s="32" t="s">
        <v>44</v>
      </c>
      <c r="D25" s="32" t="s">
        <v>38</v>
      </c>
      <c r="E25" s="32" t="s">
        <v>55</v>
      </c>
      <c r="F25" s="98" t="s">
        <v>47</v>
      </c>
      <c r="G25" s="98"/>
      <c r="H25" s="14"/>
      <c r="I25" s="14"/>
      <c r="J25" s="14"/>
    </row>
    <row r="26" spans="1:11">
      <c r="B26" s="86" t="s">
        <v>56</v>
      </c>
      <c r="C26" s="61">
        <f>IFERROR(C28*E26," ")</f>
        <v>22.484999999999999</v>
      </c>
      <c r="D26" s="61">
        <f>IFERROR(D28*E26," ")</f>
        <v>284.98500000000001</v>
      </c>
      <c r="E26" s="50">
        <f>IFERROR(IF(I14&lt;=5,VLOOKUP(I14,$G$7:$I$11,2)," ")," ")</f>
        <v>0.75</v>
      </c>
      <c r="F26" s="99">
        <f>SUM(C26:D26)</f>
        <v>307.47000000000003</v>
      </c>
      <c r="G26" s="100"/>
      <c r="H26" s="14"/>
      <c r="I26" s="14"/>
      <c r="J26" s="14"/>
    </row>
    <row r="27" spans="1:11" ht="14" thickBot="1">
      <c r="B27" s="47" t="s">
        <v>45</v>
      </c>
      <c r="C27" s="81">
        <f>IFERROR(C28*E27," ")</f>
        <v>7.4950000000000001</v>
      </c>
      <c r="D27" s="81">
        <f>IFERROR(D28*E27," ")</f>
        <v>94.995000000000005</v>
      </c>
      <c r="E27" s="51">
        <f>IFERROR(IF(I14&lt;=5,VLOOKUP(I14,$G$7:$I$11,3)," ")," ")</f>
        <v>0.25</v>
      </c>
      <c r="F27" s="122">
        <f>SUM(C27:D27)</f>
        <v>102.49000000000001</v>
      </c>
      <c r="G27" s="123"/>
      <c r="H27" s="14"/>
      <c r="I27" s="14"/>
      <c r="J27" s="14"/>
    </row>
    <row r="28" spans="1:11">
      <c r="B28" s="86" t="s">
        <v>46</v>
      </c>
      <c r="C28" s="49">
        <f>SUM(E35:E64)</f>
        <v>29.98</v>
      </c>
      <c r="D28" s="49">
        <f>SUM(K35:K64)</f>
        <v>379.98</v>
      </c>
      <c r="E28" s="46"/>
      <c r="F28" s="120">
        <f>SUM(C28:D28)</f>
        <v>409.96000000000004</v>
      </c>
      <c r="G28" s="121"/>
      <c r="H28" s="14"/>
      <c r="I28" s="14"/>
      <c r="J28" s="14"/>
    </row>
    <row r="29" spans="1:11" ht="14" thickBo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4" thickTop="1"/>
    <row r="32" spans="1:11" ht="15">
      <c r="A32" s="117" t="s">
        <v>48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>
      <c r="A33" s="95" t="s">
        <v>74</v>
      </c>
      <c r="B33" s="95"/>
      <c r="C33" s="95"/>
      <c r="D33" s="95"/>
      <c r="E33" s="95"/>
      <c r="G33" s="95" t="s">
        <v>75</v>
      </c>
      <c r="H33" s="95"/>
      <c r="I33" s="95"/>
      <c r="J33" s="95"/>
      <c r="K33" s="95"/>
    </row>
    <row r="34" spans="1:11">
      <c r="A34" s="84" t="s">
        <v>49</v>
      </c>
      <c r="B34" s="83" t="s">
        <v>50</v>
      </c>
      <c r="C34" s="83" t="s">
        <v>51</v>
      </c>
      <c r="D34" s="83" t="s">
        <v>52</v>
      </c>
      <c r="E34" s="83" t="s">
        <v>53</v>
      </c>
      <c r="F34" s="32"/>
      <c r="G34" s="84" t="s">
        <v>49</v>
      </c>
      <c r="H34" s="83" t="s">
        <v>50</v>
      </c>
      <c r="I34" s="83" t="s">
        <v>51</v>
      </c>
      <c r="J34" s="83" t="s">
        <v>52</v>
      </c>
      <c r="K34" s="83" t="s">
        <v>53</v>
      </c>
    </row>
    <row r="35" spans="1:11">
      <c r="A35" s="20">
        <v>1</v>
      </c>
      <c r="B35" s="55" t="s">
        <v>88</v>
      </c>
      <c r="C35" s="55">
        <v>2</v>
      </c>
      <c r="D35" s="56">
        <v>14.99</v>
      </c>
      <c r="E35" s="48">
        <f>PRODUCT(C35:D35)</f>
        <v>29.98</v>
      </c>
      <c r="F35" s="23"/>
      <c r="G35" s="20">
        <v>1</v>
      </c>
      <c r="H35" s="55" t="s">
        <v>89</v>
      </c>
      <c r="I35" s="55">
        <v>2</v>
      </c>
      <c r="J35" s="56">
        <v>89.99</v>
      </c>
      <c r="K35" s="48">
        <f>PRODUCT(I35:J35)</f>
        <v>179.98</v>
      </c>
    </row>
    <row r="36" spans="1:11">
      <c r="A36" s="20">
        <v>2</v>
      </c>
      <c r="B36" s="55"/>
      <c r="C36" s="55"/>
      <c r="D36" s="56"/>
      <c r="E36" s="48">
        <f t="shared" ref="E36:E64" si="0">PRODUCT(C36:D36)</f>
        <v>0</v>
      </c>
      <c r="F36" s="23"/>
      <c r="G36" s="20">
        <v>2</v>
      </c>
      <c r="H36" s="55" t="s">
        <v>90</v>
      </c>
      <c r="I36" s="55">
        <v>1</v>
      </c>
      <c r="J36" s="56">
        <v>200</v>
      </c>
      <c r="K36" s="48">
        <f t="shared" ref="K36:K64" si="1">PRODUCT(I36:J36)</f>
        <v>200</v>
      </c>
    </row>
    <row r="37" spans="1:11">
      <c r="A37" s="20">
        <v>3</v>
      </c>
      <c r="B37" s="55"/>
      <c r="C37" s="55"/>
      <c r="D37" s="56"/>
      <c r="E37" s="48">
        <f t="shared" si="0"/>
        <v>0</v>
      </c>
      <c r="F37" s="23"/>
      <c r="G37" s="20">
        <v>3</v>
      </c>
      <c r="H37" s="55"/>
      <c r="I37" s="55"/>
      <c r="J37" s="56"/>
      <c r="K37" s="48">
        <f t="shared" si="1"/>
        <v>0</v>
      </c>
    </row>
    <row r="38" spans="1:11">
      <c r="A38" s="20">
        <v>4</v>
      </c>
      <c r="B38" s="55"/>
      <c r="C38" s="55"/>
      <c r="D38" s="56"/>
      <c r="E38" s="48">
        <f t="shared" si="0"/>
        <v>0</v>
      </c>
      <c r="F38" s="23"/>
      <c r="G38" s="20">
        <v>4</v>
      </c>
      <c r="H38" s="55"/>
      <c r="I38" s="55"/>
      <c r="J38" s="56"/>
      <c r="K38" s="48">
        <f t="shared" si="1"/>
        <v>0</v>
      </c>
    </row>
    <row r="39" spans="1:11">
      <c r="A39" s="20">
        <v>5</v>
      </c>
      <c r="B39" s="55"/>
      <c r="C39" s="55"/>
      <c r="D39" s="56"/>
      <c r="E39" s="48">
        <f t="shared" si="0"/>
        <v>0</v>
      </c>
      <c r="F39" s="23"/>
      <c r="G39" s="20">
        <v>5</v>
      </c>
      <c r="H39" s="55"/>
      <c r="I39" s="55"/>
      <c r="J39" s="56"/>
      <c r="K39" s="48">
        <f t="shared" si="1"/>
        <v>0</v>
      </c>
    </row>
    <row r="40" spans="1:11">
      <c r="A40" s="20">
        <v>6</v>
      </c>
      <c r="B40" s="55"/>
      <c r="C40" s="55"/>
      <c r="D40" s="56"/>
      <c r="E40" s="48">
        <f t="shared" si="0"/>
        <v>0</v>
      </c>
      <c r="F40" s="23"/>
      <c r="G40" s="20">
        <v>6</v>
      </c>
      <c r="H40" s="55"/>
      <c r="I40" s="55"/>
      <c r="J40" s="56"/>
      <c r="K40" s="48">
        <f t="shared" si="1"/>
        <v>0</v>
      </c>
    </row>
    <row r="41" spans="1:11">
      <c r="A41" s="20">
        <v>7</v>
      </c>
      <c r="B41" s="55"/>
      <c r="C41" s="55"/>
      <c r="D41" s="56"/>
      <c r="E41" s="48">
        <f t="shared" si="0"/>
        <v>0</v>
      </c>
      <c r="F41" s="23"/>
      <c r="G41" s="20">
        <v>7</v>
      </c>
      <c r="H41" s="55"/>
      <c r="I41" s="55"/>
      <c r="J41" s="56"/>
      <c r="K41" s="48">
        <f t="shared" si="1"/>
        <v>0</v>
      </c>
    </row>
    <row r="42" spans="1:11">
      <c r="A42" s="20">
        <v>8</v>
      </c>
      <c r="B42" s="55"/>
      <c r="C42" s="55"/>
      <c r="D42" s="56"/>
      <c r="E42" s="48">
        <f t="shared" si="0"/>
        <v>0</v>
      </c>
      <c r="F42" s="23"/>
      <c r="G42" s="20">
        <v>8</v>
      </c>
      <c r="H42" s="55"/>
      <c r="I42" s="55"/>
      <c r="J42" s="56"/>
      <c r="K42" s="48">
        <f t="shared" si="1"/>
        <v>0</v>
      </c>
    </row>
    <row r="43" spans="1:11">
      <c r="A43" s="20">
        <v>9</v>
      </c>
      <c r="B43" s="55"/>
      <c r="C43" s="55"/>
      <c r="D43" s="56"/>
      <c r="E43" s="48">
        <f t="shared" si="0"/>
        <v>0</v>
      </c>
      <c r="F43" s="23"/>
      <c r="G43" s="20">
        <v>9</v>
      </c>
      <c r="H43" s="55"/>
      <c r="I43" s="55"/>
      <c r="J43" s="56"/>
      <c r="K43" s="48">
        <f t="shared" si="1"/>
        <v>0</v>
      </c>
    </row>
    <row r="44" spans="1:11">
      <c r="A44" s="20">
        <v>10</v>
      </c>
      <c r="B44" s="55"/>
      <c r="C44" s="55"/>
      <c r="D44" s="56"/>
      <c r="E44" s="48">
        <f t="shared" si="0"/>
        <v>0</v>
      </c>
      <c r="F44" s="23"/>
      <c r="G44" s="20">
        <v>10</v>
      </c>
      <c r="H44" s="55"/>
      <c r="I44" s="55"/>
      <c r="J44" s="56"/>
      <c r="K44" s="48">
        <f t="shared" si="1"/>
        <v>0</v>
      </c>
    </row>
    <row r="45" spans="1:11">
      <c r="A45" s="20">
        <v>11</v>
      </c>
      <c r="B45" s="55"/>
      <c r="C45" s="55"/>
      <c r="D45" s="56"/>
      <c r="E45" s="48">
        <f t="shared" si="0"/>
        <v>0</v>
      </c>
      <c r="F45" s="23"/>
      <c r="G45" s="20">
        <v>11</v>
      </c>
      <c r="H45" s="55"/>
      <c r="I45" s="55"/>
      <c r="J45" s="56"/>
      <c r="K45" s="48">
        <f t="shared" si="1"/>
        <v>0</v>
      </c>
    </row>
    <row r="46" spans="1:11">
      <c r="A46" s="20">
        <v>12</v>
      </c>
      <c r="B46" s="55"/>
      <c r="C46" s="55"/>
      <c r="D46" s="56"/>
      <c r="E46" s="48">
        <f t="shared" si="0"/>
        <v>0</v>
      </c>
      <c r="F46" s="23"/>
      <c r="G46" s="20">
        <v>12</v>
      </c>
      <c r="H46" s="55"/>
      <c r="I46" s="55"/>
      <c r="J46" s="56"/>
      <c r="K46" s="48">
        <f t="shared" si="1"/>
        <v>0</v>
      </c>
    </row>
    <row r="47" spans="1:11">
      <c r="A47" s="20">
        <v>13</v>
      </c>
      <c r="B47" s="55"/>
      <c r="C47" s="55"/>
      <c r="D47" s="56"/>
      <c r="E47" s="48">
        <f t="shared" si="0"/>
        <v>0</v>
      </c>
      <c r="F47" s="23"/>
      <c r="G47" s="20">
        <v>13</v>
      </c>
      <c r="H47" s="55"/>
      <c r="I47" s="55"/>
      <c r="J47" s="56"/>
      <c r="K47" s="48">
        <f t="shared" si="1"/>
        <v>0</v>
      </c>
    </row>
    <row r="48" spans="1:11">
      <c r="A48" s="20">
        <v>14</v>
      </c>
      <c r="B48" s="55"/>
      <c r="C48" s="55"/>
      <c r="D48" s="56"/>
      <c r="E48" s="48">
        <f t="shared" si="0"/>
        <v>0</v>
      </c>
      <c r="F48" s="23"/>
      <c r="G48" s="20">
        <v>14</v>
      </c>
      <c r="H48" s="55"/>
      <c r="I48" s="55"/>
      <c r="J48" s="56"/>
      <c r="K48" s="48">
        <f t="shared" si="1"/>
        <v>0</v>
      </c>
    </row>
    <row r="49" spans="1:11">
      <c r="A49" s="20">
        <v>15</v>
      </c>
      <c r="B49" s="55"/>
      <c r="C49" s="55"/>
      <c r="D49" s="56"/>
      <c r="E49" s="48">
        <f t="shared" si="0"/>
        <v>0</v>
      </c>
      <c r="F49" s="23"/>
      <c r="G49" s="20">
        <v>15</v>
      </c>
      <c r="H49" s="55"/>
      <c r="I49" s="55"/>
      <c r="J49" s="56"/>
      <c r="K49" s="48">
        <f t="shared" si="1"/>
        <v>0</v>
      </c>
    </row>
    <row r="50" spans="1:11">
      <c r="A50" s="20">
        <v>16</v>
      </c>
      <c r="B50" s="55"/>
      <c r="C50" s="55"/>
      <c r="D50" s="56"/>
      <c r="E50" s="48">
        <f t="shared" si="0"/>
        <v>0</v>
      </c>
      <c r="F50" s="23"/>
      <c r="G50" s="20">
        <v>16</v>
      </c>
      <c r="H50" s="55"/>
      <c r="I50" s="55"/>
      <c r="J50" s="56"/>
      <c r="K50" s="48">
        <f t="shared" si="1"/>
        <v>0</v>
      </c>
    </row>
    <row r="51" spans="1:11">
      <c r="A51" s="20">
        <v>17</v>
      </c>
      <c r="B51" s="55"/>
      <c r="C51" s="55"/>
      <c r="D51" s="56"/>
      <c r="E51" s="48">
        <f t="shared" si="0"/>
        <v>0</v>
      </c>
      <c r="F51" s="23"/>
      <c r="G51" s="20">
        <v>17</v>
      </c>
      <c r="H51" s="55"/>
      <c r="I51" s="55"/>
      <c r="J51" s="56"/>
      <c r="K51" s="48">
        <f t="shared" si="1"/>
        <v>0</v>
      </c>
    </row>
    <row r="52" spans="1:11">
      <c r="A52" s="20">
        <v>18</v>
      </c>
      <c r="B52" s="55"/>
      <c r="C52" s="55"/>
      <c r="D52" s="56"/>
      <c r="E52" s="48">
        <f t="shared" si="0"/>
        <v>0</v>
      </c>
      <c r="F52" s="23"/>
      <c r="G52" s="20">
        <v>18</v>
      </c>
      <c r="H52" s="55"/>
      <c r="I52" s="55"/>
      <c r="J52" s="56"/>
      <c r="K52" s="48">
        <f t="shared" si="1"/>
        <v>0</v>
      </c>
    </row>
    <row r="53" spans="1:11">
      <c r="A53" s="20">
        <v>19</v>
      </c>
      <c r="B53" s="55"/>
      <c r="C53" s="55"/>
      <c r="D53" s="56"/>
      <c r="E53" s="48">
        <f t="shared" si="0"/>
        <v>0</v>
      </c>
      <c r="F53" s="23"/>
      <c r="G53" s="20">
        <v>19</v>
      </c>
      <c r="H53" s="55"/>
      <c r="I53" s="55"/>
      <c r="J53" s="56"/>
      <c r="K53" s="48">
        <f t="shared" si="1"/>
        <v>0</v>
      </c>
    </row>
    <row r="54" spans="1:11">
      <c r="A54" s="20">
        <v>20</v>
      </c>
      <c r="B54" s="55"/>
      <c r="C54" s="55"/>
      <c r="D54" s="56"/>
      <c r="E54" s="48">
        <f t="shared" si="0"/>
        <v>0</v>
      </c>
      <c r="F54" s="23"/>
      <c r="G54" s="20">
        <v>20</v>
      </c>
      <c r="H54" s="55"/>
      <c r="I54" s="55"/>
      <c r="J54" s="56"/>
      <c r="K54" s="48">
        <f t="shared" si="1"/>
        <v>0</v>
      </c>
    </row>
    <row r="55" spans="1:11">
      <c r="A55" s="20">
        <v>21</v>
      </c>
      <c r="B55" s="55"/>
      <c r="C55" s="55"/>
      <c r="D55" s="56"/>
      <c r="E55" s="48">
        <f t="shared" si="0"/>
        <v>0</v>
      </c>
      <c r="F55" s="23"/>
      <c r="G55" s="20">
        <v>21</v>
      </c>
      <c r="H55" s="55"/>
      <c r="I55" s="55"/>
      <c r="J55" s="56"/>
      <c r="K55" s="48">
        <f t="shared" si="1"/>
        <v>0</v>
      </c>
    </row>
    <row r="56" spans="1:11">
      <c r="A56" s="20">
        <v>22</v>
      </c>
      <c r="B56" s="55"/>
      <c r="C56" s="55"/>
      <c r="D56" s="56"/>
      <c r="E56" s="48">
        <f t="shared" si="0"/>
        <v>0</v>
      </c>
      <c r="F56" s="23"/>
      <c r="G56" s="20">
        <v>22</v>
      </c>
      <c r="H56" s="55"/>
      <c r="I56" s="55"/>
      <c r="J56" s="56"/>
      <c r="K56" s="48">
        <f t="shared" si="1"/>
        <v>0</v>
      </c>
    </row>
    <row r="57" spans="1:11">
      <c r="A57" s="20">
        <v>23</v>
      </c>
      <c r="B57" s="55"/>
      <c r="C57" s="55"/>
      <c r="D57" s="56"/>
      <c r="E57" s="48">
        <f t="shared" si="0"/>
        <v>0</v>
      </c>
      <c r="F57" s="23"/>
      <c r="G57" s="20">
        <v>23</v>
      </c>
      <c r="H57" s="55"/>
      <c r="I57" s="55"/>
      <c r="J57" s="56"/>
      <c r="K57" s="48">
        <f t="shared" si="1"/>
        <v>0</v>
      </c>
    </row>
    <row r="58" spans="1:11">
      <c r="A58" s="20">
        <v>24</v>
      </c>
      <c r="B58" s="55"/>
      <c r="C58" s="55"/>
      <c r="D58" s="56"/>
      <c r="E58" s="48">
        <f t="shared" si="0"/>
        <v>0</v>
      </c>
      <c r="F58" s="23"/>
      <c r="G58" s="20">
        <v>24</v>
      </c>
      <c r="H58" s="55"/>
      <c r="I58" s="55"/>
      <c r="J58" s="56"/>
      <c r="K58" s="48">
        <f t="shared" si="1"/>
        <v>0</v>
      </c>
    </row>
    <row r="59" spans="1:11">
      <c r="A59" s="20">
        <v>25</v>
      </c>
      <c r="B59" s="55"/>
      <c r="C59" s="55"/>
      <c r="D59" s="56"/>
      <c r="E59" s="48">
        <f t="shared" si="0"/>
        <v>0</v>
      </c>
      <c r="F59" s="23"/>
      <c r="G59" s="20">
        <v>25</v>
      </c>
      <c r="H59" s="55"/>
      <c r="I59" s="55"/>
      <c r="J59" s="56"/>
      <c r="K59" s="48">
        <f t="shared" si="1"/>
        <v>0</v>
      </c>
    </row>
    <row r="60" spans="1:11">
      <c r="A60" s="20">
        <v>26</v>
      </c>
      <c r="B60" s="55"/>
      <c r="C60" s="55"/>
      <c r="D60" s="56"/>
      <c r="E60" s="48">
        <f t="shared" si="0"/>
        <v>0</v>
      </c>
      <c r="F60" s="23"/>
      <c r="G60" s="20">
        <v>26</v>
      </c>
      <c r="H60" s="55"/>
      <c r="I60" s="55"/>
      <c r="J60" s="56"/>
      <c r="K60" s="48">
        <f t="shared" si="1"/>
        <v>0</v>
      </c>
    </row>
    <row r="61" spans="1:11">
      <c r="A61" s="20">
        <v>27</v>
      </c>
      <c r="B61" s="55"/>
      <c r="C61" s="55"/>
      <c r="D61" s="56"/>
      <c r="E61" s="48">
        <f t="shared" si="0"/>
        <v>0</v>
      </c>
      <c r="F61" s="23"/>
      <c r="G61" s="20">
        <v>27</v>
      </c>
      <c r="H61" s="55"/>
      <c r="I61" s="55"/>
      <c r="J61" s="56"/>
      <c r="K61" s="48">
        <f t="shared" si="1"/>
        <v>0</v>
      </c>
    </row>
    <row r="62" spans="1:11">
      <c r="A62" s="20">
        <v>28</v>
      </c>
      <c r="B62" s="55"/>
      <c r="C62" s="55"/>
      <c r="D62" s="56"/>
      <c r="E62" s="48">
        <f t="shared" si="0"/>
        <v>0</v>
      </c>
      <c r="F62" s="23"/>
      <c r="G62" s="20">
        <v>28</v>
      </c>
      <c r="H62" s="55"/>
      <c r="I62" s="55"/>
      <c r="J62" s="56"/>
      <c r="K62" s="48">
        <f t="shared" si="1"/>
        <v>0</v>
      </c>
    </row>
    <row r="63" spans="1:11">
      <c r="A63" s="20">
        <v>29</v>
      </c>
      <c r="B63" s="55"/>
      <c r="C63" s="55"/>
      <c r="D63" s="56"/>
      <c r="E63" s="48">
        <f t="shared" si="0"/>
        <v>0</v>
      </c>
      <c r="F63" s="23"/>
      <c r="G63" s="20">
        <v>29</v>
      </c>
      <c r="H63" s="55"/>
      <c r="I63" s="55"/>
      <c r="J63" s="56"/>
      <c r="K63" s="48">
        <f t="shared" si="1"/>
        <v>0</v>
      </c>
    </row>
    <row r="64" spans="1:11">
      <c r="A64" s="20">
        <v>30</v>
      </c>
      <c r="B64" s="55"/>
      <c r="C64" s="55"/>
      <c r="D64" s="56"/>
      <c r="E64" s="48">
        <f t="shared" si="0"/>
        <v>0</v>
      </c>
      <c r="F64" s="23"/>
      <c r="G64" s="20">
        <v>30</v>
      </c>
      <c r="H64" s="55"/>
      <c r="I64" s="55"/>
      <c r="J64" s="56"/>
      <c r="K64" s="48">
        <f t="shared" si="1"/>
        <v>0</v>
      </c>
    </row>
  </sheetData>
  <sheetProtection password="B17A" sheet="1" objects="1" scenarios="1" selectLockedCells="1"/>
  <dataConsolidate>
    <dataRefs count="1">
      <dataRef ref="G8:G11" sheet="Requested Items"/>
    </dataRefs>
  </dataConsolidate>
  <mergeCells count="28">
    <mergeCell ref="A32:K32"/>
    <mergeCell ref="B20:C20"/>
    <mergeCell ref="B21:C21"/>
    <mergeCell ref="G20:J20"/>
    <mergeCell ref="G21:J21"/>
    <mergeCell ref="F28:G28"/>
    <mergeCell ref="F27:G27"/>
    <mergeCell ref="D14:F14"/>
    <mergeCell ref="D15:F15"/>
    <mergeCell ref="D16:F16"/>
    <mergeCell ref="B18:D18"/>
    <mergeCell ref="G18:J18"/>
    <mergeCell ref="A33:E33"/>
    <mergeCell ref="G33:K33"/>
    <mergeCell ref="B1:K1"/>
    <mergeCell ref="B14:C14"/>
    <mergeCell ref="B15:C15"/>
    <mergeCell ref="F25:G25"/>
    <mergeCell ref="F26:G26"/>
    <mergeCell ref="D3:H3"/>
    <mergeCell ref="B16:C16"/>
    <mergeCell ref="I14:J14"/>
    <mergeCell ref="I15:J15"/>
    <mergeCell ref="G19:J19"/>
    <mergeCell ref="B19:C19"/>
    <mergeCell ref="C6:E6"/>
    <mergeCell ref="C7:E7"/>
    <mergeCell ref="G5:I5"/>
  </mergeCells>
  <phoneticPr fontId="3" type="noConversion"/>
  <dataValidations count="1">
    <dataValidation type="list" allowBlank="1" showInputMessage="1" showErrorMessage="1" sqref="I14:J14">
      <formula1>$G$7:$G$11</formula1>
    </dataValidation>
  </dataValidations>
  <pageMargins left="0.25" right="0.25" top="0.75" bottom="0.75" header="0.3" footer="0.3"/>
  <pageSetup orientation="landscape" horizontalDpi="4294967292" verticalDpi="4294967292"/>
  <ignoredErrors>
    <ignoredError sqref="E35:E64 K35:K64 D21" emptyCellReference="1"/>
  </ignoredError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4"/>
  <sheetViews>
    <sheetView zoomScale="115" zoomScaleNormal="115" zoomScalePageLayoutView="115" workbookViewId="0">
      <selection activeCell="C20" sqref="C20"/>
    </sheetView>
  </sheetViews>
  <sheetFormatPr baseColWidth="10" defaultColWidth="10.83203125" defaultRowHeight="12" x14ac:dyDescent="0"/>
  <cols>
    <col min="1" max="1" width="10.83203125" style="17"/>
    <col min="2" max="2" width="10.6640625" style="17" customWidth="1"/>
    <col min="3" max="3" width="20.83203125" style="17" customWidth="1"/>
    <col min="4" max="4" width="10" style="17" bestFit="1" customWidth="1"/>
    <col min="5" max="5" width="20.83203125" style="17" customWidth="1"/>
    <col min="6" max="6" width="10" style="17" bestFit="1" customWidth="1"/>
    <col min="7" max="9" width="10.83203125" style="17" customWidth="1"/>
    <col min="10" max="16384" width="10.83203125" style="17"/>
  </cols>
  <sheetData>
    <row r="4" spans="1:10" ht="17">
      <c r="A4" s="22"/>
      <c r="B4" s="22"/>
      <c r="C4" s="94" t="s">
        <v>57</v>
      </c>
      <c r="D4" s="94"/>
      <c r="E4" s="94"/>
      <c r="F4" s="94"/>
      <c r="H4" s="22"/>
      <c r="I4" s="22"/>
      <c r="J4" s="22"/>
    </row>
    <row r="5" spans="1:10">
      <c r="A5" s="21" t="s">
        <v>31</v>
      </c>
      <c r="B5" s="19">
        <f>'Requested Items'!I14</f>
        <v>3</v>
      </c>
      <c r="D5" s="23"/>
      <c r="H5" s="114" t="s">
        <v>35</v>
      </c>
      <c r="I5" s="114"/>
      <c r="J5" s="114"/>
    </row>
    <row r="6" spans="1:10" ht="13" thickBot="1">
      <c r="B6" s="23"/>
      <c r="C6" s="25" t="s">
        <v>58</v>
      </c>
      <c r="D6" s="26" t="s">
        <v>59</v>
      </c>
      <c r="E6" s="25" t="s">
        <v>60</v>
      </c>
      <c r="F6" s="25" t="s">
        <v>59</v>
      </c>
      <c r="H6" s="29" t="s">
        <v>30</v>
      </c>
      <c r="I6" s="29" t="s">
        <v>78</v>
      </c>
      <c r="J6" s="29" t="s">
        <v>36</v>
      </c>
    </row>
    <row r="7" spans="1:10" ht="13" thickTop="1">
      <c r="C7" s="24" t="s">
        <v>61</v>
      </c>
      <c r="D7" s="62"/>
      <c r="E7" s="55"/>
      <c r="F7" s="63"/>
      <c r="H7" s="29">
        <v>1</v>
      </c>
      <c r="I7" s="59">
        <v>0.75</v>
      </c>
      <c r="J7" s="59">
        <v>0.25</v>
      </c>
    </row>
    <row r="8" spans="1:10">
      <c r="C8" s="20" t="s">
        <v>62</v>
      </c>
      <c r="D8" s="36"/>
      <c r="E8" s="55"/>
      <c r="F8" s="56"/>
      <c r="H8" s="29">
        <v>2</v>
      </c>
      <c r="I8" s="59">
        <v>0.75</v>
      </c>
      <c r="J8" s="59">
        <v>0.25</v>
      </c>
    </row>
    <row r="9" spans="1:10">
      <c r="C9" s="55"/>
      <c r="D9" s="65"/>
      <c r="E9" s="55"/>
      <c r="F9" s="56"/>
      <c r="H9" s="29">
        <v>3</v>
      </c>
      <c r="I9" s="59">
        <v>0.75</v>
      </c>
      <c r="J9" s="59">
        <v>0.25</v>
      </c>
    </row>
    <row r="10" spans="1:10">
      <c r="C10" s="55"/>
      <c r="D10" s="65"/>
      <c r="E10" s="55"/>
      <c r="F10" s="56"/>
      <c r="H10" s="29">
        <v>4</v>
      </c>
      <c r="I10" s="59">
        <v>1</v>
      </c>
      <c r="J10" s="59">
        <v>0</v>
      </c>
    </row>
    <row r="11" spans="1:10">
      <c r="C11" s="55"/>
      <c r="D11" s="65"/>
      <c r="E11" s="55"/>
      <c r="F11" s="56"/>
      <c r="H11" s="84">
        <v>5</v>
      </c>
      <c r="I11" s="59">
        <v>1</v>
      </c>
      <c r="J11" s="59">
        <v>0</v>
      </c>
    </row>
    <row r="12" spans="1:10">
      <c r="C12" s="55"/>
      <c r="D12" s="65"/>
      <c r="E12" s="55"/>
      <c r="F12" s="56"/>
    </row>
    <row r="13" spans="1:10">
      <c r="C13" s="55"/>
      <c r="D13" s="65"/>
      <c r="E13" s="55"/>
      <c r="F13" s="56"/>
      <c r="I13" s="17" t="s">
        <v>63</v>
      </c>
      <c r="J13" s="17" t="s">
        <v>59</v>
      </c>
    </row>
    <row r="14" spans="1:10">
      <c r="C14" s="55"/>
      <c r="D14" s="65"/>
      <c r="E14" s="64"/>
      <c r="F14" s="56"/>
      <c r="G14" s="124" t="s">
        <v>45</v>
      </c>
      <c r="H14" s="125"/>
      <c r="I14" s="28">
        <f>IF(B5&lt;=5,VLOOKUP(B5,$H7:$J$11,3,)," ")</f>
        <v>0.25</v>
      </c>
      <c r="J14" s="60">
        <f>IFERROR(F38*I14," ")</f>
        <v>0</v>
      </c>
    </row>
    <row r="15" spans="1:10">
      <c r="C15" s="55"/>
      <c r="D15" s="65"/>
      <c r="E15" s="64"/>
      <c r="F15" s="56"/>
      <c r="G15" s="124" t="s">
        <v>77</v>
      </c>
      <c r="H15" s="125"/>
      <c r="I15" s="28">
        <f>IF(B5&lt;=5,VLOOKUP(B5,$H$7:$J$11,2)," ")</f>
        <v>0.75</v>
      </c>
      <c r="J15" s="60">
        <f>IFERROR(F38*I15," ")</f>
        <v>0</v>
      </c>
    </row>
    <row r="16" spans="1:10">
      <c r="C16" s="55"/>
      <c r="D16" s="65"/>
      <c r="E16" s="64"/>
      <c r="F16" s="56"/>
    </row>
    <row r="17" spans="3:10">
      <c r="C17" s="55"/>
      <c r="D17" s="65"/>
      <c r="E17" s="64"/>
      <c r="F17" s="56"/>
    </row>
    <row r="18" spans="3:10">
      <c r="C18" s="55"/>
      <c r="D18" s="65"/>
      <c r="E18" s="64"/>
      <c r="F18" s="56"/>
    </row>
    <row r="19" spans="3:10">
      <c r="C19" s="55"/>
      <c r="D19" s="65"/>
      <c r="E19" s="64"/>
      <c r="F19" s="56"/>
    </row>
    <row r="20" spans="3:10" ht="13">
      <c r="C20" s="55"/>
      <c r="D20" s="65"/>
      <c r="E20" s="64"/>
      <c r="F20" s="56"/>
      <c r="G20" s="127" t="str">
        <f>IF(D38&gt;=J14,"Sufficient Funds in Club Account Available","Non-Sufficient Funds in Club Account")</f>
        <v>Sufficient Funds in Club Account Available</v>
      </c>
      <c r="H20" s="128"/>
      <c r="I20" s="128"/>
      <c r="J20" s="128"/>
    </row>
    <row r="21" spans="3:10">
      <c r="C21" s="55"/>
      <c r="D21" s="65"/>
      <c r="E21" s="64"/>
      <c r="F21" s="56"/>
    </row>
    <row r="22" spans="3:10">
      <c r="C22" s="55"/>
      <c r="D22" s="65"/>
      <c r="E22" s="64"/>
      <c r="F22" s="56"/>
    </row>
    <row r="23" spans="3:10">
      <c r="C23" s="55"/>
      <c r="D23" s="65"/>
      <c r="E23" s="64"/>
      <c r="F23" s="56"/>
    </row>
    <row r="24" spans="3:10">
      <c r="C24" s="55"/>
      <c r="D24" s="65"/>
      <c r="E24" s="64"/>
      <c r="F24" s="56"/>
      <c r="G24" s="126" t="s">
        <v>64</v>
      </c>
      <c r="H24" s="126"/>
      <c r="I24" s="61">
        <f>IFERROR(D38-J14," ")</f>
        <v>0</v>
      </c>
    </row>
    <row r="25" spans="3:10">
      <c r="C25" s="55"/>
      <c r="D25" s="65"/>
      <c r="E25" s="64"/>
      <c r="F25" s="56"/>
    </row>
    <row r="26" spans="3:10">
      <c r="C26" s="55"/>
      <c r="D26" s="65"/>
      <c r="E26" s="64"/>
      <c r="F26" s="56"/>
    </row>
    <row r="27" spans="3:10">
      <c r="C27" s="55"/>
      <c r="D27" s="65"/>
      <c r="E27" s="64"/>
      <c r="F27" s="56"/>
    </row>
    <row r="28" spans="3:10">
      <c r="C28" s="55"/>
      <c r="D28" s="65"/>
      <c r="E28" s="64"/>
      <c r="F28" s="56"/>
    </row>
    <row r="29" spans="3:10">
      <c r="C29" s="55"/>
      <c r="D29" s="65"/>
      <c r="E29" s="64"/>
      <c r="F29" s="56"/>
    </row>
    <row r="30" spans="3:10">
      <c r="C30" s="55"/>
      <c r="D30" s="65"/>
      <c r="E30" s="64"/>
      <c r="F30" s="56"/>
    </row>
    <row r="31" spans="3:10">
      <c r="C31" s="55"/>
      <c r="D31" s="65"/>
      <c r="E31" s="64"/>
      <c r="F31" s="56"/>
    </row>
    <row r="32" spans="3:10">
      <c r="C32" s="55"/>
      <c r="D32" s="65"/>
      <c r="E32" s="64"/>
      <c r="F32" s="56"/>
    </row>
    <row r="33" spans="2:6">
      <c r="C33" s="55"/>
      <c r="D33" s="65"/>
      <c r="E33" s="64"/>
      <c r="F33" s="56"/>
    </row>
    <row r="34" spans="2:6">
      <c r="C34" s="55"/>
      <c r="D34" s="65"/>
      <c r="E34" s="64"/>
      <c r="F34" s="56"/>
    </row>
    <row r="35" spans="2:6">
      <c r="C35" s="55"/>
      <c r="D35" s="65"/>
      <c r="E35" s="64"/>
      <c r="F35" s="56"/>
    </row>
    <row r="36" spans="2:6">
      <c r="C36" s="55"/>
      <c r="D36" s="65"/>
      <c r="E36" s="64"/>
      <c r="F36" s="56"/>
    </row>
    <row r="37" spans="2:6">
      <c r="C37" s="66"/>
      <c r="D37" s="65"/>
      <c r="E37" s="67"/>
      <c r="F37" s="68"/>
    </row>
    <row r="38" spans="2:6">
      <c r="B38" s="19" t="s">
        <v>47</v>
      </c>
      <c r="C38" s="19"/>
      <c r="D38" s="57">
        <f>SUM(D9:D37,D7)</f>
        <v>0</v>
      </c>
      <c r="E38" s="27"/>
      <c r="F38" s="58">
        <f>SUM(F7:F37)</f>
        <v>0</v>
      </c>
    </row>
    <row r="41" spans="2:6" ht="15">
      <c r="C41" s="30"/>
      <c r="D41" s="30"/>
      <c r="E41" s="30"/>
      <c r="F41" s="30"/>
    </row>
    <row r="44" spans="2:6">
      <c r="E44" s="23"/>
    </row>
  </sheetData>
  <sheetProtection password="B17A" sheet="1" objects="1" scenarios="1" selectLockedCells="1"/>
  <mergeCells count="6">
    <mergeCell ref="C4:F4"/>
    <mergeCell ref="G14:H14"/>
    <mergeCell ref="G15:H15"/>
    <mergeCell ref="G24:H24"/>
    <mergeCell ref="G20:J20"/>
    <mergeCell ref="H5:J5"/>
  </mergeCells>
  <phoneticPr fontId="3" type="noConversion"/>
  <conditionalFormatting sqref="G20:J20">
    <cfRule type="containsText" dxfId="9" priority="1" operator="containsText" text="Non-Sufficient Funds in Club Account">
      <formula>NOT(ISERROR(SEARCH("Non-Sufficient Funds in Club Account",G20)))</formula>
    </cfRule>
    <cfRule type="containsText" dxfId="8" priority="2" operator="containsText" text="Sufficient Funds in Club Account Available">
      <formula>NOT(ISERROR(SEARCH("Sufficient Funds in Club Account Available",G20)))</formula>
    </cfRule>
  </conditionalFormatting>
  <pageMargins left="0.25" right="0.25" top="0.75" bottom="0.75" header="0.3" footer="0.3"/>
  <pageSetup scale="85" orientation="landscape" horizontalDpi="4294967292" verticalDpi="4294967292"/>
  <colBreaks count="1" manualBreakCount="1">
    <brk id="11" max="1048575" man="1"/>
  </colBreaks>
  <ignoredErrors>
    <ignoredError sqref="D38 F38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115" zoomScaleNormal="115" zoomScalePageLayoutView="115" workbookViewId="0">
      <selection activeCell="J23" sqref="J23"/>
    </sheetView>
  </sheetViews>
  <sheetFormatPr baseColWidth="10" defaultColWidth="10.83203125" defaultRowHeight="12" x14ac:dyDescent="0"/>
  <cols>
    <col min="1" max="1" width="3.1640625" style="17" bestFit="1" customWidth="1"/>
    <col min="2" max="2" width="18" style="17" customWidth="1"/>
    <col min="3" max="3" width="10.83203125" style="17"/>
    <col min="4" max="4" width="12.5" style="17" customWidth="1"/>
    <col min="5" max="5" width="13.6640625" style="17" bestFit="1" customWidth="1"/>
    <col min="6" max="6" width="3.1640625" style="17" customWidth="1"/>
    <col min="7" max="7" width="3.1640625" style="17" bestFit="1" customWidth="1"/>
    <col min="8" max="8" width="17.83203125" style="17" customWidth="1"/>
    <col min="9" max="9" width="10.83203125" style="17" customWidth="1"/>
    <col min="10" max="10" width="12.33203125" style="17" customWidth="1"/>
    <col min="11" max="11" width="13.6640625" style="17" bestFit="1" customWidth="1"/>
    <col min="12" max="16384" width="10.83203125" style="17"/>
  </cols>
  <sheetData>
    <row r="1" spans="1:12" ht="17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3" spans="1:12" ht="13">
      <c r="A3" s="144" t="s">
        <v>65</v>
      </c>
      <c r="B3" s="144"/>
      <c r="C3" s="147" t="str">
        <f>'Requested Items'!D14</f>
        <v>Clubs and Orgs Training</v>
      </c>
      <c r="D3" s="147"/>
      <c r="E3" s="147"/>
      <c r="F3" s="32"/>
    </row>
    <row r="4" spans="1:12" ht="13">
      <c r="A4" s="144" t="s">
        <v>28</v>
      </c>
      <c r="B4" s="144"/>
      <c r="C4" s="147" t="str">
        <f>'Requested Items'!D15</f>
        <v>Summer 1</v>
      </c>
      <c r="D4" s="147"/>
      <c r="E4" s="147"/>
      <c r="F4" s="32"/>
    </row>
    <row r="5" spans="1:12" ht="13">
      <c r="A5" s="144" t="s">
        <v>31</v>
      </c>
      <c r="B5" s="144"/>
      <c r="C5" s="147">
        <f>'Requested Items'!I14</f>
        <v>3</v>
      </c>
      <c r="D5" s="147"/>
      <c r="E5" s="147"/>
      <c r="F5" s="32"/>
      <c r="H5" s="95" t="s">
        <v>69</v>
      </c>
      <c r="I5" s="95"/>
      <c r="J5" s="95"/>
      <c r="K5" s="95"/>
    </row>
    <row r="6" spans="1:12" ht="13">
      <c r="A6" s="144" t="s">
        <v>29</v>
      </c>
      <c r="B6" s="144"/>
      <c r="C6" s="147" t="str">
        <f>'Requested Items'!D16</f>
        <v>Tuesday</v>
      </c>
      <c r="D6" s="147"/>
      <c r="E6" s="147"/>
      <c r="F6" s="32"/>
      <c r="H6" s="146">
        <f>'Requested Items'!G19</f>
        <v>0</v>
      </c>
      <c r="I6" s="146"/>
      <c r="J6" s="146"/>
      <c r="K6" s="146"/>
    </row>
    <row r="7" spans="1:12" ht="13">
      <c r="A7" s="33"/>
      <c r="B7" s="33"/>
      <c r="H7" s="145">
        <f>'Requested Items'!G20</f>
        <v>0</v>
      </c>
      <c r="I7" s="145"/>
      <c r="J7" s="145"/>
      <c r="K7" s="145"/>
    </row>
    <row r="8" spans="1:12" ht="13">
      <c r="A8" s="144" t="s">
        <v>66</v>
      </c>
      <c r="B8" s="144"/>
      <c r="C8" s="73">
        <f>'Requested Items'!D21</f>
        <v>0</v>
      </c>
      <c r="D8" s="35" t="str">
        <f>IF(C8&gt;=C9,"Authorized","Unauthorized")</f>
        <v>Authorized</v>
      </c>
      <c r="H8" s="142">
        <f>'Requested Items'!G21</f>
        <v>0</v>
      </c>
      <c r="I8" s="142"/>
      <c r="J8" s="142"/>
      <c r="K8" s="142"/>
    </row>
    <row r="9" spans="1:12" ht="13">
      <c r="A9" s="144" t="s">
        <v>67</v>
      </c>
      <c r="B9" s="144"/>
      <c r="C9" s="73">
        <f>D16+J16</f>
        <v>0</v>
      </c>
      <c r="D9" s="74" t="str">
        <f>IF(D8="Unauthorized",C8," ")</f>
        <v xml:space="preserve"> </v>
      </c>
      <c r="H9" s="23"/>
      <c r="I9" s="23"/>
      <c r="J9" s="23"/>
      <c r="K9" s="23"/>
    </row>
    <row r="10" spans="1:12" ht="13">
      <c r="A10" s="144" t="s">
        <v>68</v>
      </c>
      <c r="B10" s="144"/>
      <c r="C10" s="73">
        <f>D17+J17</f>
        <v>0</v>
      </c>
      <c r="D10" s="74" t="str">
        <f>IF(D8="Unauthorized",C11-D9," ")</f>
        <v xml:space="preserve"> </v>
      </c>
      <c r="H10" s="23"/>
      <c r="I10" s="23"/>
      <c r="J10" s="23"/>
      <c r="K10" s="23"/>
    </row>
    <row r="11" spans="1:12" ht="13">
      <c r="A11" s="137" t="s">
        <v>83</v>
      </c>
      <c r="B11" s="137"/>
      <c r="C11" s="74">
        <f>SUM(E21:E50,K21:K50)</f>
        <v>0</v>
      </c>
      <c r="D11" s="74" t="str">
        <f>IF(D8="Unauthorized",C11," ")</f>
        <v xml:space="preserve"> </v>
      </c>
    </row>
    <row r="13" spans="1:12" ht="13" thickBot="1"/>
    <row r="14" spans="1:12" ht="16" thickTop="1">
      <c r="A14" s="130" t="s">
        <v>74</v>
      </c>
      <c r="B14" s="131"/>
      <c r="C14" s="131"/>
      <c r="D14" s="131"/>
      <c r="E14" s="132"/>
      <c r="F14" s="34"/>
      <c r="G14" s="130" t="s">
        <v>75</v>
      </c>
      <c r="H14" s="131"/>
      <c r="I14" s="131"/>
      <c r="J14" s="131"/>
      <c r="K14" s="132"/>
    </row>
    <row r="15" spans="1:12" ht="16" customHeight="1">
      <c r="A15" s="138" t="s">
        <v>76</v>
      </c>
      <c r="B15" s="139"/>
      <c r="C15" s="139"/>
      <c r="D15" s="70">
        <f>'Requested Items'!D19</f>
        <v>0</v>
      </c>
      <c r="E15" s="37" t="str">
        <f>IF(D15&gt;=D16,"Authorized","Unauthorized")</f>
        <v>Authorized</v>
      </c>
      <c r="G15" s="138" t="s">
        <v>76</v>
      </c>
      <c r="H15" s="139"/>
      <c r="I15" s="139"/>
      <c r="J15" s="71">
        <f>'Requested Items'!D20</f>
        <v>0</v>
      </c>
      <c r="K15" s="37" t="str">
        <f>IF(J15&gt;=J16,"Authorized","Unauthorized")</f>
        <v>Authorized</v>
      </c>
    </row>
    <row r="16" spans="1:12" ht="15" customHeight="1">
      <c r="A16" s="138" t="s">
        <v>79</v>
      </c>
      <c r="B16" s="139"/>
      <c r="C16" s="139"/>
      <c r="D16" s="71">
        <f>IF(C5&lt;=3,D18*0.75,D18)</f>
        <v>0</v>
      </c>
      <c r="E16" s="72" t="str">
        <f>IF(E15="Unauthorized",D15," ")</f>
        <v xml:space="preserve"> </v>
      </c>
      <c r="G16" s="138" t="s">
        <v>79</v>
      </c>
      <c r="H16" s="139"/>
      <c r="I16" s="139"/>
      <c r="J16" s="71">
        <f>IF(C5&lt;=3,J18*0.75,J18)</f>
        <v>0</v>
      </c>
      <c r="K16" s="72" t="str">
        <f>IF(K15="Unauthorized",J15," ")</f>
        <v xml:space="preserve"> </v>
      </c>
    </row>
    <row r="17" spans="1:11" ht="15" customHeight="1">
      <c r="A17" s="138" t="s">
        <v>80</v>
      </c>
      <c r="B17" s="139"/>
      <c r="C17" s="139"/>
      <c r="D17" s="71">
        <f>D18-D16</f>
        <v>0</v>
      </c>
      <c r="E17" s="72" t="str">
        <f>IF(E15="Unauthorized",D18-E16," ")</f>
        <v xml:space="preserve"> </v>
      </c>
      <c r="G17" s="138" t="s">
        <v>80</v>
      </c>
      <c r="H17" s="139"/>
      <c r="I17" s="139"/>
      <c r="J17" s="71">
        <f>J18-J16</f>
        <v>0</v>
      </c>
      <c r="K17" s="72" t="str">
        <f>IF(K15="Unauthorized",J18-K16," ")</f>
        <v xml:space="preserve"> </v>
      </c>
    </row>
    <row r="18" spans="1:11" ht="15" customHeight="1">
      <c r="A18" s="138" t="s">
        <v>82</v>
      </c>
      <c r="B18" s="139"/>
      <c r="C18" s="139"/>
      <c r="D18" s="70">
        <f>SUM(E21:E50)</f>
        <v>0</v>
      </c>
      <c r="E18" s="72" t="str">
        <f>IF(E15="Unauthorized",D18," ")</f>
        <v xml:space="preserve"> </v>
      </c>
      <c r="G18" s="138" t="s">
        <v>81</v>
      </c>
      <c r="H18" s="139"/>
      <c r="I18" s="139"/>
      <c r="J18" s="71">
        <f>SUM(K21:K50)</f>
        <v>0</v>
      </c>
      <c r="K18" s="72" t="str">
        <f>IF(K15="Unauthorized",J18," ")</f>
        <v xml:space="preserve"> </v>
      </c>
    </row>
    <row r="19" spans="1:11" ht="13" customHeight="1">
      <c r="A19" s="135"/>
      <c r="B19" s="136"/>
      <c r="C19" s="136"/>
      <c r="D19" s="1"/>
      <c r="E19" s="31"/>
      <c r="G19" s="135"/>
      <c r="H19" s="136"/>
      <c r="I19" s="136"/>
      <c r="J19" s="1"/>
      <c r="K19" s="31"/>
    </row>
    <row r="20" spans="1:11" ht="14" thickBot="1">
      <c r="A20" s="69" t="s">
        <v>70</v>
      </c>
      <c r="B20" s="143" t="s">
        <v>71</v>
      </c>
      <c r="C20" s="143"/>
      <c r="D20" s="39" t="s">
        <v>72</v>
      </c>
      <c r="E20" s="40" t="s">
        <v>73</v>
      </c>
      <c r="F20" s="38"/>
      <c r="G20" s="69" t="s">
        <v>70</v>
      </c>
      <c r="H20" s="143" t="s">
        <v>71</v>
      </c>
      <c r="I20" s="143"/>
      <c r="J20" s="41" t="s">
        <v>72</v>
      </c>
      <c r="K20" s="42" t="s">
        <v>73</v>
      </c>
    </row>
    <row r="21" spans="1:11">
      <c r="A21" s="43">
        <v>1</v>
      </c>
      <c r="B21" s="133" t="str">
        <f>'Requested Items'!B35</f>
        <v>Angus Beef Melt</v>
      </c>
      <c r="C21" s="134"/>
      <c r="D21" s="75"/>
      <c r="E21" s="76"/>
      <c r="F21" s="23"/>
      <c r="G21" s="43">
        <v>1</v>
      </c>
      <c r="H21" s="133" t="str">
        <f>'Requested Items'!H35</f>
        <v>Hotel for Speaker</v>
      </c>
      <c r="I21" s="134"/>
      <c r="J21" s="75"/>
      <c r="K21" s="76"/>
    </row>
    <row r="22" spans="1:11">
      <c r="A22" s="44">
        <v>2</v>
      </c>
      <c r="B22" s="133">
        <f>'Requested Items'!B36</f>
        <v>0</v>
      </c>
      <c r="C22" s="134"/>
      <c r="D22" s="77"/>
      <c r="E22" s="78"/>
      <c r="F22" s="23"/>
      <c r="G22" s="44">
        <v>2</v>
      </c>
      <c r="H22" s="133" t="str">
        <f>'Requested Items'!H36</f>
        <v>Speaker Fees</v>
      </c>
      <c r="I22" s="134"/>
      <c r="J22" s="77"/>
      <c r="K22" s="78"/>
    </row>
    <row r="23" spans="1:11">
      <c r="A23" s="44">
        <v>3</v>
      </c>
      <c r="B23" s="133">
        <f>'Requested Items'!B37</f>
        <v>0</v>
      </c>
      <c r="C23" s="134"/>
      <c r="D23" s="77"/>
      <c r="E23" s="78"/>
      <c r="F23" s="23"/>
      <c r="G23" s="44">
        <v>3</v>
      </c>
      <c r="H23" s="133">
        <f>'Requested Items'!H37</f>
        <v>0</v>
      </c>
      <c r="I23" s="134"/>
      <c r="J23" s="77"/>
      <c r="K23" s="78"/>
    </row>
    <row r="24" spans="1:11">
      <c r="A24" s="44">
        <v>4</v>
      </c>
      <c r="B24" s="133">
        <f>'Requested Items'!B38</f>
        <v>0</v>
      </c>
      <c r="C24" s="134"/>
      <c r="D24" s="77"/>
      <c r="E24" s="78"/>
      <c r="F24" s="23"/>
      <c r="G24" s="44">
        <v>4</v>
      </c>
      <c r="H24" s="133">
        <f>'Requested Items'!H38</f>
        <v>0</v>
      </c>
      <c r="I24" s="134"/>
      <c r="J24" s="77"/>
      <c r="K24" s="78"/>
    </row>
    <row r="25" spans="1:11">
      <c r="A25" s="44">
        <v>5</v>
      </c>
      <c r="B25" s="133">
        <f>'Requested Items'!B39</f>
        <v>0</v>
      </c>
      <c r="C25" s="134"/>
      <c r="D25" s="77"/>
      <c r="E25" s="78"/>
      <c r="F25" s="23"/>
      <c r="G25" s="44">
        <v>5</v>
      </c>
      <c r="H25" s="133">
        <f>'Requested Items'!H39</f>
        <v>0</v>
      </c>
      <c r="I25" s="134"/>
      <c r="J25" s="77"/>
      <c r="K25" s="78"/>
    </row>
    <row r="26" spans="1:11">
      <c r="A26" s="44">
        <v>6</v>
      </c>
      <c r="B26" s="133">
        <f>'Requested Items'!B40</f>
        <v>0</v>
      </c>
      <c r="C26" s="134"/>
      <c r="D26" s="77"/>
      <c r="E26" s="78"/>
      <c r="F26" s="23"/>
      <c r="G26" s="44">
        <v>6</v>
      </c>
      <c r="H26" s="133">
        <f>'Requested Items'!H40</f>
        <v>0</v>
      </c>
      <c r="I26" s="134"/>
      <c r="J26" s="77"/>
      <c r="K26" s="78"/>
    </row>
    <row r="27" spans="1:11">
      <c r="A27" s="44">
        <v>7</v>
      </c>
      <c r="B27" s="133">
        <f>'Requested Items'!B41</f>
        <v>0</v>
      </c>
      <c r="C27" s="134"/>
      <c r="D27" s="77"/>
      <c r="E27" s="78"/>
      <c r="F27" s="23"/>
      <c r="G27" s="44">
        <v>7</v>
      </c>
      <c r="H27" s="133">
        <f>'Requested Items'!H41</f>
        <v>0</v>
      </c>
      <c r="I27" s="134"/>
      <c r="J27" s="77"/>
      <c r="K27" s="78"/>
    </row>
    <row r="28" spans="1:11">
      <c r="A28" s="44">
        <v>8</v>
      </c>
      <c r="B28" s="133">
        <f>'Requested Items'!B42</f>
        <v>0</v>
      </c>
      <c r="C28" s="134"/>
      <c r="D28" s="77"/>
      <c r="E28" s="78"/>
      <c r="F28" s="23"/>
      <c r="G28" s="44">
        <v>8</v>
      </c>
      <c r="H28" s="133">
        <f>'Requested Items'!H42</f>
        <v>0</v>
      </c>
      <c r="I28" s="134"/>
      <c r="J28" s="77"/>
      <c r="K28" s="78"/>
    </row>
    <row r="29" spans="1:11">
      <c r="A29" s="44">
        <v>9</v>
      </c>
      <c r="B29" s="133">
        <f>'Requested Items'!B43</f>
        <v>0</v>
      </c>
      <c r="C29" s="134"/>
      <c r="D29" s="77"/>
      <c r="E29" s="78"/>
      <c r="F29" s="23"/>
      <c r="G29" s="44">
        <v>9</v>
      </c>
      <c r="H29" s="133">
        <f>'Requested Items'!H43</f>
        <v>0</v>
      </c>
      <c r="I29" s="134"/>
      <c r="J29" s="77"/>
      <c r="K29" s="78"/>
    </row>
    <row r="30" spans="1:11">
      <c r="A30" s="44">
        <v>10</v>
      </c>
      <c r="B30" s="133">
        <f>'Requested Items'!B44</f>
        <v>0</v>
      </c>
      <c r="C30" s="134"/>
      <c r="D30" s="77"/>
      <c r="E30" s="78"/>
      <c r="F30" s="23"/>
      <c r="G30" s="44">
        <v>10</v>
      </c>
      <c r="H30" s="133">
        <f>'Requested Items'!H44</f>
        <v>0</v>
      </c>
      <c r="I30" s="134"/>
      <c r="J30" s="77"/>
      <c r="K30" s="78"/>
    </row>
    <row r="31" spans="1:11">
      <c r="A31" s="44">
        <v>11</v>
      </c>
      <c r="B31" s="133">
        <f>'Requested Items'!B45</f>
        <v>0</v>
      </c>
      <c r="C31" s="134"/>
      <c r="D31" s="77"/>
      <c r="E31" s="78"/>
      <c r="F31" s="23"/>
      <c r="G31" s="44">
        <v>11</v>
      </c>
      <c r="H31" s="133">
        <f>'Requested Items'!H45</f>
        <v>0</v>
      </c>
      <c r="I31" s="134"/>
      <c r="J31" s="77"/>
      <c r="K31" s="78"/>
    </row>
    <row r="32" spans="1:11">
      <c r="A32" s="44">
        <v>12</v>
      </c>
      <c r="B32" s="133">
        <f>'Requested Items'!B46</f>
        <v>0</v>
      </c>
      <c r="C32" s="134"/>
      <c r="D32" s="77"/>
      <c r="E32" s="78"/>
      <c r="F32" s="23"/>
      <c r="G32" s="44">
        <v>12</v>
      </c>
      <c r="H32" s="133">
        <f>'Requested Items'!H46</f>
        <v>0</v>
      </c>
      <c r="I32" s="134"/>
      <c r="J32" s="77"/>
      <c r="K32" s="78"/>
    </row>
    <row r="33" spans="1:11">
      <c r="A33" s="44">
        <v>13</v>
      </c>
      <c r="B33" s="133">
        <f>'Requested Items'!B47</f>
        <v>0</v>
      </c>
      <c r="C33" s="134"/>
      <c r="D33" s="77"/>
      <c r="E33" s="78"/>
      <c r="F33" s="23"/>
      <c r="G33" s="44">
        <v>13</v>
      </c>
      <c r="H33" s="133">
        <f>'Requested Items'!H47</f>
        <v>0</v>
      </c>
      <c r="I33" s="134"/>
      <c r="J33" s="77"/>
      <c r="K33" s="78"/>
    </row>
    <row r="34" spans="1:11">
      <c r="A34" s="44">
        <v>14</v>
      </c>
      <c r="B34" s="133">
        <f>'Requested Items'!B48</f>
        <v>0</v>
      </c>
      <c r="C34" s="134"/>
      <c r="D34" s="77"/>
      <c r="E34" s="78"/>
      <c r="F34" s="23"/>
      <c r="G34" s="44">
        <v>14</v>
      </c>
      <c r="H34" s="133">
        <f>'Requested Items'!H48</f>
        <v>0</v>
      </c>
      <c r="I34" s="134"/>
      <c r="J34" s="77"/>
      <c r="K34" s="78"/>
    </row>
    <row r="35" spans="1:11">
      <c r="A35" s="44">
        <v>15</v>
      </c>
      <c r="B35" s="133">
        <f>'Requested Items'!B49</f>
        <v>0</v>
      </c>
      <c r="C35" s="134"/>
      <c r="D35" s="77"/>
      <c r="E35" s="78"/>
      <c r="F35" s="23"/>
      <c r="G35" s="44">
        <v>15</v>
      </c>
      <c r="H35" s="133">
        <f>'Requested Items'!H49</f>
        <v>0</v>
      </c>
      <c r="I35" s="134"/>
      <c r="J35" s="77"/>
      <c r="K35" s="78"/>
    </row>
    <row r="36" spans="1:11">
      <c r="A36" s="44">
        <v>16</v>
      </c>
      <c r="B36" s="133">
        <f>'Requested Items'!B50</f>
        <v>0</v>
      </c>
      <c r="C36" s="134"/>
      <c r="D36" s="77"/>
      <c r="E36" s="78"/>
      <c r="F36" s="23"/>
      <c r="G36" s="44">
        <v>16</v>
      </c>
      <c r="H36" s="133">
        <f>'Requested Items'!H50</f>
        <v>0</v>
      </c>
      <c r="I36" s="134"/>
      <c r="J36" s="77"/>
      <c r="K36" s="78"/>
    </row>
    <row r="37" spans="1:11">
      <c r="A37" s="44">
        <v>17</v>
      </c>
      <c r="B37" s="133">
        <f>'Requested Items'!B51</f>
        <v>0</v>
      </c>
      <c r="C37" s="134"/>
      <c r="D37" s="77"/>
      <c r="E37" s="78"/>
      <c r="F37" s="23"/>
      <c r="G37" s="44">
        <v>17</v>
      </c>
      <c r="H37" s="133">
        <f>'Requested Items'!H51</f>
        <v>0</v>
      </c>
      <c r="I37" s="134"/>
      <c r="J37" s="77"/>
      <c r="K37" s="78"/>
    </row>
    <row r="38" spans="1:11">
      <c r="A38" s="44">
        <v>18</v>
      </c>
      <c r="B38" s="133">
        <f>'Requested Items'!B52</f>
        <v>0</v>
      </c>
      <c r="C38" s="134"/>
      <c r="D38" s="77"/>
      <c r="E38" s="78"/>
      <c r="F38" s="23"/>
      <c r="G38" s="44">
        <v>18</v>
      </c>
      <c r="H38" s="133">
        <f>'Requested Items'!H52</f>
        <v>0</v>
      </c>
      <c r="I38" s="134"/>
      <c r="J38" s="77"/>
      <c r="K38" s="78"/>
    </row>
    <row r="39" spans="1:11">
      <c r="A39" s="44">
        <v>19</v>
      </c>
      <c r="B39" s="133">
        <f>'Requested Items'!B53</f>
        <v>0</v>
      </c>
      <c r="C39" s="134"/>
      <c r="D39" s="77"/>
      <c r="E39" s="78"/>
      <c r="F39" s="23"/>
      <c r="G39" s="44">
        <v>19</v>
      </c>
      <c r="H39" s="133">
        <f>'Requested Items'!H53</f>
        <v>0</v>
      </c>
      <c r="I39" s="134"/>
      <c r="J39" s="77"/>
      <c r="K39" s="78"/>
    </row>
    <row r="40" spans="1:11">
      <c r="A40" s="44">
        <v>20</v>
      </c>
      <c r="B40" s="133">
        <f>'Requested Items'!B54</f>
        <v>0</v>
      </c>
      <c r="C40" s="134"/>
      <c r="D40" s="77"/>
      <c r="E40" s="78"/>
      <c r="F40" s="23"/>
      <c r="G40" s="44">
        <v>20</v>
      </c>
      <c r="H40" s="133">
        <f>'Requested Items'!H54</f>
        <v>0</v>
      </c>
      <c r="I40" s="134"/>
      <c r="J40" s="77"/>
      <c r="K40" s="78"/>
    </row>
    <row r="41" spans="1:11">
      <c r="A41" s="44">
        <v>21</v>
      </c>
      <c r="B41" s="133">
        <f>'Requested Items'!B55</f>
        <v>0</v>
      </c>
      <c r="C41" s="134"/>
      <c r="D41" s="77"/>
      <c r="E41" s="78"/>
      <c r="F41" s="23"/>
      <c r="G41" s="44">
        <v>21</v>
      </c>
      <c r="H41" s="133">
        <f>'Requested Items'!H55</f>
        <v>0</v>
      </c>
      <c r="I41" s="134"/>
      <c r="J41" s="77"/>
      <c r="K41" s="78"/>
    </row>
    <row r="42" spans="1:11">
      <c r="A42" s="44">
        <v>22</v>
      </c>
      <c r="B42" s="133">
        <f>'Requested Items'!B56</f>
        <v>0</v>
      </c>
      <c r="C42" s="134"/>
      <c r="D42" s="77"/>
      <c r="E42" s="78"/>
      <c r="F42" s="23"/>
      <c r="G42" s="44">
        <v>22</v>
      </c>
      <c r="H42" s="133">
        <f>'Requested Items'!H56</f>
        <v>0</v>
      </c>
      <c r="I42" s="134"/>
      <c r="J42" s="77"/>
      <c r="K42" s="78"/>
    </row>
    <row r="43" spans="1:11">
      <c r="A43" s="44">
        <v>23</v>
      </c>
      <c r="B43" s="133">
        <f>'Requested Items'!B57</f>
        <v>0</v>
      </c>
      <c r="C43" s="134"/>
      <c r="D43" s="77"/>
      <c r="E43" s="78"/>
      <c r="F43" s="23"/>
      <c r="G43" s="44">
        <v>23</v>
      </c>
      <c r="H43" s="133">
        <f>'Requested Items'!H57</f>
        <v>0</v>
      </c>
      <c r="I43" s="134"/>
      <c r="J43" s="77"/>
      <c r="K43" s="78"/>
    </row>
    <row r="44" spans="1:11">
      <c r="A44" s="44">
        <v>24</v>
      </c>
      <c r="B44" s="133">
        <f>'Requested Items'!B58</f>
        <v>0</v>
      </c>
      <c r="C44" s="134"/>
      <c r="D44" s="77"/>
      <c r="E44" s="78"/>
      <c r="F44" s="23"/>
      <c r="G44" s="44">
        <v>24</v>
      </c>
      <c r="H44" s="133">
        <f>'Requested Items'!H58</f>
        <v>0</v>
      </c>
      <c r="I44" s="134"/>
      <c r="J44" s="77"/>
      <c r="K44" s="78"/>
    </row>
    <row r="45" spans="1:11">
      <c r="A45" s="44">
        <v>25</v>
      </c>
      <c r="B45" s="133">
        <f>'Requested Items'!B59</f>
        <v>0</v>
      </c>
      <c r="C45" s="134"/>
      <c r="D45" s="77"/>
      <c r="E45" s="78"/>
      <c r="F45" s="23"/>
      <c r="G45" s="44">
        <v>25</v>
      </c>
      <c r="H45" s="133">
        <f>'Requested Items'!H59</f>
        <v>0</v>
      </c>
      <c r="I45" s="134"/>
      <c r="J45" s="77"/>
      <c r="K45" s="78"/>
    </row>
    <row r="46" spans="1:11">
      <c r="A46" s="44">
        <v>26</v>
      </c>
      <c r="B46" s="133">
        <f>'Requested Items'!B60</f>
        <v>0</v>
      </c>
      <c r="C46" s="134"/>
      <c r="D46" s="77"/>
      <c r="E46" s="78"/>
      <c r="F46" s="23"/>
      <c r="G46" s="44">
        <v>26</v>
      </c>
      <c r="H46" s="133">
        <f>'Requested Items'!H60</f>
        <v>0</v>
      </c>
      <c r="I46" s="134"/>
      <c r="J46" s="77"/>
      <c r="K46" s="78"/>
    </row>
    <row r="47" spans="1:11">
      <c r="A47" s="44">
        <v>27</v>
      </c>
      <c r="B47" s="133">
        <f>'Requested Items'!B61</f>
        <v>0</v>
      </c>
      <c r="C47" s="134"/>
      <c r="D47" s="77"/>
      <c r="E47" s="78"/>
      <c r="F47" s="23"/>
      <c r="G47" s="44">
        <v>27</v>
      </c>
      <c r="H47" s="133">
        <f>'Requested Items'!H61</f>
        <v>0</v>
      </c>
      <c r="I47" s="134"/>
      <c r="J47" s="77"/>
      <c r="K47" s="78"/>
    </row>
    <row r="48" spans="1:11">
      <c r="A48" s="44">
        <v>28</v>
      </c>
      <c r="B48" s="133">
        <f>'Requested Items'!B62</f>
        <v>0</v>
      </c>
      <c r="C48" s="134"/>
      <c r="D48" s="77"/>
      <c r="E48" s="78"/>
      <c r="F48" s="23"/>
      <c r="G48" s="44">
        <v>28</v>
      </c>
      <c r="H48" s="133">
        <f>'Requested Items'!H62</f>
        <v>0</v>
      </c>
      <c r="I48" s="134"/>
      <c r="J48" s="77"/>
      <c r="K48" s="78"/>
    </row>
    <row r="49" spans="1:11">
      <c r="A49" s="44">
        <v>29</v>
      </c>
      <c r="B49" s="133">
        <f>'Requested Items'!B63</f>
        <v>0</v>
      </c>
      <c r="C49" s="134"/>
      <c r="D49" s="77"/>
      <c r="E49" s="78"/>
      <c r="F49" s="23"/>
      <c r="G49" s="44">
        <v>29</v>
      </c>
      <c r="H49" s="133">
        <f>'Requested Items'!H63</f>
        <v>0</v>
      </c>
      <c r="I49" s="134"/>
      <c r="J49" s="77"/>
      <c r="K49" s="78"/>
    </row>
    <row r="50" spans="1:11" ht="13" thickBot="1">
      <c r="A50" s="45">
        <v>30</v>
      </c>
      <c r="B50" s="140">
        <f>'Requested Items'!B64</f>
        <v>0</v>
      </c>
      <c r="C50" s="141"/>
      <c r="D50" s="79"/>
      <c r="E50" s="80"/>
      <c r="F50" s="23"/>
      <c r="G50" s="45">
        <v>30</v>
      </c>
      <c r="H50" s="140">
        <f>'Requested Items'!H64</f>
        <v>0</v>
      </c>
      <c r="I50" s="141"/>
      <c r="J50" s="79"/>
      <c r="K50" s="80"/>
    </row>
    <row r="51" spans="1:11" ht="13" thickTop="1"/>
  </sheetData>
  <sheetProtection password="B17A" sheet="1" objects="1" scenarios="1" selectLockedCells="1"/>
  <mergeCells count="91">
    <mergeCell ref="A3:B3"/>
    <mergeCell ref="A4:B4"/>
    <mergeCell ref="A5:B5"/>
    <mergeCell ref="A6:B6"/>
    <mergeCell ref="H7:K7"/>
    <mergeCell ref="H5:K5"/>
    <mergeCell ref="H6:K6"/>
    <mergeCell ref="C3:E3"/>
    <mergeCell ref="C4:E4"/>
    <mergeCell ref="C5:E5"/>
    <mergeCell ref="C6:E6"/>
    <mergeCell ref="B35:C35"/>
    <mergeCell ref="B36:C36"/>
    <mergeCell ref="H8:K8"/>
    <mergeCell ref="B20:C20"/>
    <mergeCell ref="H20:I20"/>
    <mergeCell ref="B21:C21"/>
    <mergeCell ref="A8:B8"/>
    <mergeCell ref="A9:B9"/>
    <mergeCell ref="A10:B10"/>
    <mergeCell ref="H21:I21"/>
    <mergeCell ref="A18:C18"/>
    <mergeCell ref="A19:C19"/>
    <mergeCell ref="G15:I15"/>
    <mergeCell ref="G16:I16"/>
    <mergeCell ref="G17:I17"/>
    <mergeCell ref="G18:I18"/>
    <mergeCell ref="H22:I22"/>
    <mergeCell ref="H23:I23"/>
    <mergeCell ref="H24:I24"/>
    <mergeCell ref="H25:I25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6:C46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B37:C37"/>
    <mergeCell ref="B38:C38"/>
    <mergeCell ref="B32:C32"/>
    <mergeCell ref="B34:C34"/>
    <mergeCell ref="B47:C47"/>
    <mergeCell ref="B48:C48"/>
    <mergeCell ref="B49:C49"/>
    <mergeCell ref="B50:C50"/>
    <mergeCell ref="H37:I37"/>
    <mergeCell ref="H50:I50"/>
    <mergeCell ref="H46:I46"/>
    <mergeCell ref="H47:I47"/>
    <mergeCell ref="H48:I48"/>
    <mergeCell ref="H49:I49"/>
    <mergeCell ref="B45:C45"/>
    <mergeCell ref="B39:C39"/>
    <mergeCell ref="B40:C40"/>
    <mergeCell ref="B41:C41"/>
    <mergeCell ref="B42:C42"/>
    <mergeCell ref="B43:C43"/>
    <mergeCell ref="A1:L1"/>
    <mergeCell ref="A14:E14"/>
    <mergeCell ref="G14:K14"/>
    <mergeCell ref="H44:I44"/>
    <mergeCell ref="H45:I45"/>
    <mergeCell ref="H38:I38"/>
    <mergeCell ref="H39:I39"/>
    <mergeCell ref="H40:I40"/>
    <mergeCell ref="H41:I41"/>
    <mergeCell ref="H42:I42"/>
    <mergeCell ref="H43:I43"/>
    <mergeCell ref="G19:I19"/>
    <mergeCell ref="A11:B11"/>
    <mergeCell ref="A15:C15"/>
    <mergeCell ref="A16:C16"/>
    <mergeCell ref="A17:C17"/>
  </mergeCells>
  <phoneticPr fontId="3" type="noConversion"/>
  <conditionalFormatting sqref="E15">
    <cfRule type="containsText" dxfId="7" priority="6" operator="containsText" text="Unauthorized">
      <formula>NOT(ISERROR(SEARCH("Unauthorized",E15)))</formula>
    </cfRule>
    <cfRule type="containsText" dxfId="6" priority="7" operator="containsText" text="Authorized">
      <formula>NOT(ISERROR(SEARCH("Authorized",E15)))</formula>
    </cfRule>
    <cfRule type="containsText" dxfId="5" priority="8" operator="containsText" text="Unauthorized">
      <formula>NOT(ISERROR(SEARCH("Unauthorized",E15)))</formula>
    </cfRule>
  </conditionalFormatting>
  <conditionalFormatting sqref="K15">
    <cfRule type="containsText" dxfId="4" priority="4" operator="containsText" text="Unauthorized">
      <formula>NOT(ISERROR(SEARCH("Unauthorized",K15)))</formula>
    </cfRule>
    <cfRule type="containsText" dxfId="3" priority="5" operator="containsText" text="Authorized">
      <formula>NOT(ISERROR(SEARCH("Authorized",K15)))</formula>
    </cfRule>
  </conditionalFormatting>
  <conditionalFormatting sqref="D8">
    <cfRule type="containsText" dxfId="2" priority="1" operator="containsText" text="Unauthorized">
      <formula>NOT(ISERROR(SEARCH("Unauthorized",D8)))</formula>
    </cfRule>
    <cfRule type="containsText" dxfId="1" priority="2" operator="containsText" text="Authorized">
      <formula>NOT(ISERROR(SEARCH("Authorized",D8)))</formula>
    </cfRule>
    <cfRule type="containsText" dxfId="0" priority="3" operator="containsText" text="Unauthorized">
      <formula>NOT(ISERROR(SEARCH("Unauthorized",D8)))</formula>
    </cfRule>
  </conditionalFormatting>
  <pageMargins left="0.25" right="0.25" top="0.75" bottom="0.75" header="0.3" footer="0.3"/>
  <pageSetup scale="86" orientation="landscape" horizontalDpi="4294967292" verticalDpi="4294967292"/>
  <colBreaks count="1" manualBreakCount="1">
    <brk id="12" max="1048575" man="1"/>
  </colBreaks>
  <ignoredErrors>
    <ignoredError sqref="B21:C50 H21:I50 H6:K8 D15 J15 C6 C3:E4 J18 D18 C1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Requested Items</vt:lpstr>
      <vt:lpstr>Event Budget</vt:lpstr>
      <vt:lpstr>Central Station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cp:lastPrinted>2015-01-28T20:29:10Z</cp:lastPrinted>
  <dcterms:created xsi:type="dcterms:W3CDTF">2014-08-18T00:01:28Z</dcterms:created>
  <dcterms:modified xsi:type="dcterms:W3CDTF">2015-05-19T23:20:51Z</dcterms:modified>
</cp:coreProperties>
</file>